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095"/>
  </bookViews>
  <sheets>
    <sheet name="柘塘街道" sheetId="1" r:id="rId1"/>
    <sheet name="永阳街道" sheetId="2" r:id="rId2"/>
    <sheet name="东屏街道" sheetId="3" r:id="rId3"/>
    <sheet name="白马镇" sheetId="4" r:id="rId4"/>
    <sheet name="洪蓝街道" sheetId="5" r:id="rId5"/>
    <sheet name="石湫街道" sheetId="6" r:id="rId6"/>
    <sheet name="晶桥镇" sheetId="7" r:id="rId7"/>
    <sheet name="和凤镇" sheetId="8" r:id="rId8"/>
  </sheets>
  <definedNames>
    <definedName name="_xlnm._FilterDatabase" localSheetId="0" hidden="1">柘塘街道!$A$1:$K$99</definedName>
    <definedName name="_xlnm.Print_Area" localSheetId="0">柘塘街道!$A$1:$K$99</definedName>
    <definedName name="_xlnm.Print_Titles" localSheetId="0">柘塘街道!$3:$3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<sst xmlns="http://schemas.openxmlformats.org/spreadsheetml/2006/main" count="1485" uniqueCount="851">
  <si>
    <r>
      <t>溧水区</t>
    </r>
    <r>
      <rPr>
        <b/>
        <sz val="22"/>
        <rFont val="Times New Roman"/>
        <charset val="134"/>
      </rPr>
      <t>2025</t>
    </r>
    <r>
      <rPr>
        <b/>
        <sz val="22"/>
        <rFont val="宋体"/>
        <charset val="134"/>
      </rPr>
      <t>年秋季秸秆机械化还田作业面积公示表</t>
    </r>
  </si>
  <si>
    <t>柘塘街道</t>
  </si>
  <si>
    <r>
      <rPr>
        <sz val="10"/>
        <rFont val="宋体"/>
        <charset val="134"/>
      </rPr>
      <t>序号</t>
    </r>
  </si>
  <si>
    <t>还田作业的实际种植户姓名</t>
  </si>
  <si>
    <t>作业地点（村、居）</t>
  </si>
  <si>
    <t>申报作业面积（亩）</t>
  </si>
  <si>
    <t>实际抽查面积（亩）</t>
  </si>
  <si>
    <r>
      <rPr>
        <sz val="10"/>
        <rFont val="宋体"/>
        <charset val="134"/>
      </rPr>
      <t>现场抽查面积占申报面积的比例（</t>
    </r>
    <r>
      <rPr>
        <sz val="10"/>
        <rFont val="Arial Narrow"/>
        <charset val="134"/>
      </rPr>
      <t>%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</si>
  <si>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电话抽查面积占申报面积的比例（</t>
    </r>
    <r>
      <rPr>
        <sz val="10"/>
        <rFont val="Arial Narrow"/>
        <charset val="134"/>
      </rPr>
      <t>%</t>
    </r>
    <r>
      <rPr>
        <sz val="10"/>
        <rFont val="宋体"/>
        <charset val="134"/>
      </rPr>
      <t>）</t>
    </r>
  </si>
  <si>
    <t>核查后认可面积（亩）</t>
  </si>
  <si>
    <t>减扣面积（亩）</t>
  </si>
  <si>
    <t>减扣理由</t>
  </si>
  <si>
    <t>备注</t>
  </si>
  <si>
    <t>邵长江</t>
  </si>
  <si>
    <t>崇贤</t>
  </si>
  <si>
    <t>赵敬柱</t>
  </si>
  <si>
    <t>电话核查</t>
  </si>
  <si>
    <t>尹朝凤</t>
  </si>
  <si>
    <t>康怡</t>
  </si>
  <si>
    <t>吴建明</t>
  </si>
  <si>
    <t>章冬宝</t>
  </si>
  <si>
    <t>陈家明</t>
  </si>
  <si>
    <t>现场核查</t>
  </si>
  <si>
    <t>张映华</t>
  </si>
  <si>
    <t>葛华进</t>
  </si>
  <si>
    <t>空港</t>
  </si>
  <si>
    <t>刘德运</t>
  </si>
  <si>
    <t>前进</t>
  </si>
  <si>
    <t>超出稻谷补贴面积</t>
  </si>
  <si>
    <t>陈健</t>
  </si>
  <si>
    <t>李林</t>
  </si>
  <si>
    <t>秦淮</t>
  </si>
  <si>
    <t>吴义凤</t>
  </si>
  <si>
    <t>王永友</t>
  </si>
  <si>
    <t>徐有柏</t>
  </si>
  <si>
    <t>群力</t>
  </si>
  <si>
    <t>夏晓文</t>
  </si>
  <si>
    <t>南京慕禾生态农业有限公司</t>
  </si>
  <si>
    <t>李善文</t>
  </si>
  <si>
    <t>许震山</t>
  </si>
  <si>
    <t>马祥</t>
  </si>
  <si>
    <t>李善志</t>
  </si>
  <si>
    <t>南京市溧水区
李善文家庭农场</t>
  </si>
  <si>
    <t>乌山</t>
  </si>
  <si>
    <t>李太平</t>
  </si>
  <si>
    <t>李长兵</t>
  </si>
  <si>
    <t>端礼巧</t>
  </si>
  <si>
    <t>笪军</t>
  </si>
  <si>
    <t>柘塘</t>
  </si>
  <si>
    <t>沙河</t>
  </si>
  <si>
    <t>南京溧水力胜农机服务专业合作社</t>
  </si>
  <si>
    <t>周兴春</t>
  </si>
  <si>
    <t>汪光满</t>
  </si>
  <si>
    <t>严培松</t>
  </si>
  <si>
    <t>严基财</t>
  </si>
  <si>
    <t>严培青</t>
  </si>
  <si>
    <t>朱云</t>
  </si>
  <si>
    <t>朱龙</t>
  </si>
  <si>
    <t>朱银</t>
  </si>
  <si>
    <t>嵇顺保</t>
  </si>
  <si>
    <t>袁德友</t>
  </si>
  <si>
    <t>袁德家</t>
  </si>
  <si>
    <t>袁银</t>
  </si>
  <si>
    <t>王林</t>
  </si>
  <si>
    <t>李传银</t>
  </si>
  <si>
    <t>何均群</t>
  </si>
  <si>
    <t>袁斌</t>
  </si>
  <si>
    <t>王守平</t>
  </si>
  <si>
    <t>陈和顺</t>
  </si>
  <si>
    <t>陈有训</t>
  </si>
  <si>
    <t>彭增财</t>
  </si>
  <si>
    <t>杨友贵</t>
  </si>
  <si>
    <t>杨孝余</t>
  </si>
  <si>
    <t>张思福</t>
  </si>
  <si>
    <t>向光友</t>
  </si>
  <si>
    <t>李志成</t>
  </si>
  <si>
    <t>向光福</t>
  </si>
  <si>
    <t>甘敬财</t>
  </si>
  <si>
    <t>甘敬友</t>
  </si>
  <si>
    <t>王建春</t>
  </si>
  <si>
    <t>张扣生</t>
  </si>
  <si>
    <t>张扣林</t>
  </si>
  <si>
    <t>甘敬保</t>
  </si>
  <si>
    <t>向光生</t>
  </si>
  <si>
    <t>甘敬顺</t>
  </si>
  <si>
    <t>甘巧生</t>
  </si>
  <si>
    <t>甘友生</t>
  </si>
  <si>
    <t>秦善敏</t>
  </si>
  <si>
    <t>秦维振</t>
  </si>
  <si>
    <t>秦维喜</t>
  </si>
  <si>
    <t>陆宗顺</t>
  </si>
  <si>
    <t>陆志有</t>
  </si>
  <si>
    <t>王化奇</t>
  </si>
  <si>
    <t>秦维利</t>
  </si>
  <si>
    <t>秦善清</t>
  </si>
  <si>
    <t>秦善良</t>
  </si>
  <si>
    <t>秦维银</t>
  </si>
  <si>
    <t>秦善发</t>
  </si>
  <si>
    <t>陆宗明</t>
  </si>
  <si>
    <t>秦善述</t>
  </si>
  <si>
    <t>陆宗生</t>
  </si>
  <si>
    <t>朱宽龙</t>
  </si>
  <si>
    <t>朱信根</t>
  </si>
  <si>
    <t>袁红生</t>
  </si>
  <si>
    <t>袁新国</t>
  </si>
  <si>
    <t>袁新根</t>
  </si>
  <si>
    <t>吴国宝</t>
  </si>
  <si>
    <t>朱宽全</t>
  </si>
  <si>
    <t>朱宽富</t>
  </si>
  <si>
    <t>朱宽华</t>
  </si>
  <si>
    <t>袁明福</t>
  </si>
  <si>
    <t>朱宽平</t>
  </si>
  <si>
    <t>袁红宝</t>
  </si>
  <si>
    <t>朱冬海</t>
  </si>
  <si>
    <t>朱宽红</t>
  </si>
  <si>
    <t>章壮华</t>
  </si>
  <si>
    <t>朱宽金</t>
  </si>
  <si>
    <t>合计</t>
  </si>
  <si>
    <t>溧水区2025年秋季秸秆机械化还田作业面积公示表</t>
  </si>
  <si>
    <t>永阳街道</t>
  </si>
  <si>
    <t>南京石福建筑工程有限公司</t>
  </si>
  <si>
    <t>石巷村</t>
  </si>
  <si>
    <t>龩永合</t>
  </si>
  <si>
    <t>石巷泥巷</t>
  </si>
  <si>
    <t>杨主寿</t>
  </si>
  <si>
    <t>龩玉国</t>
  </si>
  <si>
    <t>龩玉龙</t>
  </si>
  <si>
    <t>鲁永喜</t>
  </si>
  <si>
    <t>高塘后王母岗</t>
  </si>
  <si>
    <t>徐日全</t>
  </si>
  <si>
    <t>高塘前王母岗</t>
  </si>
  <si>
    <t>陈义喜</t>
  </si>
  <si>
    <t>高塘刘家边村</t>
  </si>
  <si>
    <t>王劼夫</t>
  </si>
  <si>
    <t>高塘岗头上村</t>
  </si>
  <si>
    <t>潘林</t>
  </si>
  <si>
    <t>高塘北山冲村</t>
  </si>
  <si>
    <t>南京溧水士军物资回收有限公司</t>
  </si>
  <si>
    <t>高塘村</t>
  </si>
  <si>
    <t>原申报王士军</t>
  </si>
  <si>
    <t>许太祥</t>
  </si>
  <si>
    <t>高塘东岗头村</t>
  </si>
  <si>
    <t>史顺胜</t>
  </si>
  <si>
    <t>高塘史家村</t>
  </si>
  <si>
    <t>史顺飞</t>
  </si>
  <si>
    <t>张成兴</t>
  </si>
  <si>
    <t>李茂华</t>
  </si>
  <si>
    <t>薛永友</t>
  </si>
  <si>
    <t>方二虎</t>
  </si>
  <si>
    <t>高塘前王母岗村</t>
  </si>
  <si>
    <t>叶兰胜</t>
  </si>
  <si>
    <t>高塘李家村</t>
  </si>
  <si>
    <t>陈家社</t>
  </si>
  <si>
    <t>曾召财</t>
  </si>
  <si>
    <t>薛代林</t>
  </si>
  <si>
    <t>高塘大茅园村</t>
  </si>
  <si>
    <t>吕永龙</t>
  </si>
  <si>
    <t>南京普朗克科贸有限公司溧水分公司</t>
  </si>
  <si>
    <t>南京鑫高顺建筑有限公司</t>
  </si>
  <si>
    <t>高塘马塘村、东山边村</t>
  </si>
  <si>
    <t>秸秆未还田</t>
  </si>
  <si>
    <t>薛立富</t>
  </si>
  <si>
    <t>袁国友</t>
  </si>
  <si>
    <t>薛生</t>
  </si>
  <si>
    <t>南京溧水常青高效农业种植农民专业合作社</t>
  </si>
  <si>
    <t>工农兵246以东收储地块</t>
  </si>
  <si>
    <t>南京苏缘苗木种植专业合作社</t>
  </si>
  <si>
    <t>东庐清水塘、庄家、山东头</t>
  </si>
  <si>
    <t>查全俊</t>
  </si>
  <si>
    <t>东庐凉蓬下</t>
  </si>
  <si>
    <t>杨胜</t>
  </si>
  <si>
    <t>东庐王家店</t>
  </si>
  <si>
    <t>杨福保</t>
  </si>
  <si>
    <t>东庐杨家、农中</t>
  </si>
  <si>
    <t>汤永刚</t>
  </si>
  <si>
    <t>东庐韩胡村</t>
  </si>
  <si>
    <t>徐忠明</t>
  </si>
  <si>
    <t>东庐清水塘、上尹</t>
  </si>
  <si>
    <t>张正保</t>
  </si>
  <si>
    <t>东庐山东头</t>
  </si>
  <si>
    <t>朱寿华</t>
  </si>
  <si>
    <t>南京清福园生态农业开发有限公司</t>
  </si>
  <si>
    <t>原申报严德宏</t>
  </si>
  <si>
    <t>南京亚云粮食种植农民专业合作社</t>
  </si>
  <si>
    <t>十里牌西边庄、吴家、任家棚子</t>
  </si>
  <si>
    <t>南京溧水东山苗木专业合作社</t>
  </si>
  <si>
    <t>东山山边上、倪村头、张公塘</t>
  </si>
  <si>
    <t>东山新农村、连步岗、丁家边、板塘</t>
  </si>
  <si>
    <t>合同亩数不足</t>
  </si>
  <si>
    <t>李红梅</t>
  </si>
  <si>
    <t>东山山脚底</t>
  </si>
  <si>
    <t>徐海兵</t>
  </si>
  <si>
    <t>东山张公塘</t>
  </si>
  <si>
    <t>严令武</t>
  </si>
  <si>
    <t>中山鲍家</t>
  </si>
  <si>
    <t>韩立新</t>
  </si>
  <si>
    <t>中山臧笪里</t>
  </si>
  <si>
    <t>胡修燕</t>
  </si>
  <si>
    <t>中山岗头</t>
  </si>
  <si>
    <t>徐胜旺</t>
  </si>
  <si>
    <t>中山崇庆寺</t>
  </si>
  <si>
    <t>王日保</t>
  </si>
  <si>
    <t>童光金</t>
  </si>
  <si>
    <t>中山前东</t>
  </si>
  <si>
    <t>童光军</t>
  </si>
  <si>
    <t>张学保</t>
  </si>
  <si>
    <t>邓建清</t>
  </si>
  <si>
    <t>严德胜</t>
  </si>
  <si>
    <t>臧克云</t>
  </si>
  <si>
    <t>中山前西</t>
  </si>
  <si>
    <t>臧克军</t>
  </si>
  <si>
    <t>王世荣</t>
  </si>
  <si>
    <t>臧克礼</t>
  </si>
  <si>
    <t>孙文金</t>
  </si>
  <si>
    <t>龚秀清</t>
  </si>
  <si>
    <t>周荣海</t>
  </si>
  <si>
    <t>南京市金元鑫水稻种植专业合作社</t>
  </si>
  <si>
    <t>秋湖小胡家边、谈冲、岗北头、大胡家边</t>
  </si>
  <si>
    <t>南京市溧水区金亮家庭农场</t>
  </si>
  <si>
    <t>秋湖新老屋、北庄头、潘家、韦家大村、石滩头</t>
  </si>
  <si>
    <t>南京市溧水区琴音食用菌种植专业合作社</t>
  </si>
  <si>
    <t>秋湖北庄头</t>
  </si>
  <si>
    <t>汤小将</t>
  </si>
  <si>
    <t>秋湖栀枝岗</t>
  </si>
  <si>
    <t>谢小华</t>
  </si>
  <si>
    <t>秋湖郑巷、涧东</t>
  </si>
  <si>
    <t>王道飞</t>
  </si>
  <si>
    <t>秋湖南庄头、谈冲、栀枝岗、前巷口、石滩头、北庄头、潘家</t>
  </si>
  <si>
    <t>韦红兵</t>
  </si>
  <si>
    <t>秋湖大胡家边</t>
  </si>
  <si>
    <t>鲁永成</t>
  </si>
  <si>
    <t>秋湖红家边</t>
  </si>
  <si>
    <t>刘健</t>
  </si>
  <si>
    <t>秋湖韦家大村</t>
  </si>
  <si>
    <t>李清</t>
  </si>
  <si>
    <t>秋湖红家边村</t>
  </si>
  <si>
    <t>东屏街道</t>
  </si>
  <si>
    <t>南京溧水久根农业服务专业合作社</t>
  </si>
  <si>
    <t>东屏镇白鹿村</t>
  </si>
  <si>
    <t>南京丰色田园农业发展有限公司</t>
  </si>
  <si>
    <t>南京市溧水区俞成明家庭农场</t>
  </si>
  <si>
    <t>爱廉村</t>
  </si>
  <si>
    <t>张俞</t>
  </si>
  <si>
    <t>杨兆成</t>
  </si>
  <si>
    <t>张远志</t>
  </si>
  <si>
    <t>苏能斌</t>
  </si>
  <si>
    <t>杨家文</t>
  </si>
  <si>
    <t>宋军林</t>
  </si>
  <si>
    <t>金守平</t>
  </si>
  <si>
    <t>章臣忠</t>
  </si>
  <si>
    <t>南京锦卉农业发展有限公司</t>
  </si>
  <si>
    <t>杨兆保</t>
  </si>
  <si>
    <t>杨兆才</t>
  </si>
  <si>
    <t>邓皓升</t>
  </si>
  <si>
    <t>王泽岑</t>
  </si>
  <si>
    <t>王守金</t>
  </si>
  <si>
    <t>陈前勇</t>
  </si>
  <si>
    <t>李继平</t>
  </si>
  <si>
    <t>张长堂</t>
  </si>
  <si>
    <t>刘继顺</t>
  </si>
  <si>
    <t>南京市溧水区和平农机服务专业合作社</t>
  </si>
  <si>
    <t>和平村</t>
  </si>
  <si>
    <t>易长保</t>
  </si>
  <si>
    <t>丽山村</t>
  </si>
  <si>
    <t>易明宏</t>
  </si>
  <si>
    <t>韩瑞杨</t>
  </si>
  <si>
    <t>王昌巧</t>
  </si>
  <si>
    <t>王小花</t>
  </si>
  <si>
    <t>无稻谷补贴面积</t>
  </si>
  <si>
    <t>刘正祥</t>
  </si>
  <si>
    <t>合同面积不足</t>
  </si>
  <si>
    <t>高冬顺</t>
  </si>
  <si>
    <t>王明根</t>
  </si>
  <si>
    <t>南京市溧水区元生家庭农场　</t>
  </si>
  <si>
    <t>金湖村</t>
  </si>
  <si>
    <t>南京财湖绿化园林有限公司</t>
  </si>
  <si>
    <t>南京珍丝农业科技发展有限公司</t>
  </si>
  <si>
    <t>蓝光武</t>
  </si>
  <si>
    <t>南京市溧水区宁乐家庭农场</t>
  </si>
  <si>
    <t>赵晶</t>
  </si>
  <si>
    <t>南京金湖建筑安装工程有限公司</t>
  </si>
  <si>
    <t>李靖</t>
  </si>
  <si>
    <t>南京地龙非开挖工程技术有限公司</t>
  </si>
  <si>
    <t>胡祥明</t>
  </si>
  <si>
    <t>季必发</t>
  </si>
  <si>
    <t>南京溧水依山傍水果蔬专业合作社</t>
  </si>
  <si>
    <t>南京市长乐农业科技有限公司</t>
  </si>
  <si>
    <t>长乐村</t>
  </si>
  <si>
    <t>南京乐风农业科技发展有限公司</t>
  </si>
  <si>
    <t>南京市溧水区新生家庭农场</t>
  </si>
  <si>
    <t>丁正玲</t>
  </si>
  <si>
    <t>李 际</t>
  </si>
  <si>
    <t>刘道军</t>
  </si>
  <si>
    <t>南京溧水勋成农机服务专业合作社</t>
  </si>
  <si>
    <t>东屏镇定湖村</t>
  </si>
  <si>
    <t>陈友洪　</t>
  </si>
  <si>
    <t>定湖村</t>
  </si>
  <si>
    <t>南京泰源农业科技有限公司</t>
  </si>
  <si>
    <t>南京泽宁有机农业科技有限公司</t>
  </si>
  <si>
    <t>爱民村</t>
  </si>
  <si>
    <t>朱清源</t>
  </si>
  <si>
    <t>东屏爱民村</t>
  </si>
  <si>
    <t>王海彬</t>
  </si>
  <si>
    <t>孟战勇</t>
  </si>
  <si>
    <t>南京市溧水区荣聚家庭农场</t>
  </si>
  <si>
    <t>原申报沈明星</t>
  </si>
  <si>
    <t>李良琴</t>
  </si>
  <si>
    <t>刘安兵</t>
  </si>
  <si>
    <t>南京市溧水徐源农业服务专业合作社</t>
  </si>
  <si>
    <t>东屏徐溪村</t>
  </si>
  <si>
    <t>南京市春波高效农业科技农民专业合作社</t>
  </si>
  <si>
    <t>徐溪村</t>
  </si>
  <si>
    <t>白马镇</t>
  </si>
  <si>
    <t>南京润洋农业服务有限公司</t>
  </si>
  <si>
    <t>上洋</t>
  </si>
  <si>
    <t>南京鑫溧农业科技有限公司</t>
  </si>
  <si>
    <t>上洋吴家边</t>
  </si>
  <si>
    <t>南京健宝生态农业有限公司</t>
  </si>
  <si>
    <t>上洋方家边</t>
  </si>
  <si>
    <t>杨小龙</t>
  </si>
  <si>
    <t>杨彬彬</t>
  </si>
  <si>
    <t>上洋马笪里</t>
  </si>
  <si>
    <t>张水清</t>
  </si>
  <si>
    <t>浮山东顶</t>
  </si>
  <si>
    <t>南京市溧水浮山小籽花生专业合作社</t>
  </si>
  <si>
    <t>浮山天冲、南顶</t>
  </si>
  <si>
    <t>张道国</t>
  </si>
  <si>
    <t>曹家桥武家桥</t>
  </si>
  <si>
    <t>南京琢勤农业科技有限公司</t>
  </si>
  <si>
    <t>曹家桥尤咀</t>
  </si>
  <si>
    <t>原申报夏俊</t>
  </si>
  <si>
    <t>王益虎</t>
  </si>
  <si>
    <t>曹家桥王岗/杨家边</t>
  </si>
  <si>
    <t>曹晓明</t>
  </si>
  <si>
    <t>曹家桥</t>
  </si>
  <si>
    <t>刘步才</t>
  </si>
  <si>
    <t>曹家桥二岗</t>
  </si>
  <si>
    <t>甘从华</t>
  </si>
  <si>
    <t>曹家桥蒋家</t>
  </si>
  <si>
    <t>符勤宏</t>
  </si>
  <si>
    <t>曹家桥曹三组/经巷/南朝/武家桥</t>
  </si>
  <si>
    <t>方兴飞</t>
  </si>
  <si>
    <t>曹家桥毕家棒</t>
  </si>
  <si>
    <t>许军霞</t>
  </si>
  <si>
    <t>陈树明</t>
  </si>
  <si>
    <t>曹家桥南朝</t>
  </si>
  <si>
    <t>张子休</t>
  </si>
  <si>
    <t>曹家桥经巷</t>
  </si>
  <si>
    <t>陶正福</t>
  </si>
  <si>
    <t>曹家桥炮铺</t>
  </si>
  <si>
    <t>南京廻峰农业种植有限公司</t>
  </si>
  <si>
    <t>曹家桥黄家棚子</t>
  </si>
  <si>
    <t>南京市溧水区农冠农业种植专业合作社</t>
  </si>
  <si>
    <t>南京市溧水区国凤家庭农场</t>
  </si>
  <si>
    <t>朱家边朱三组</t>
  </si>
  <si>
    <t>南京溧水秦和农机服务专业合作社</t>
  </si>
  <si>
    <t>朱家边朱一组</t>
  </si>
  <si>
    <t>朱家边</t>
  </si>
  <si>
    <t>南京木本粮油专业合作社</t>
  </si>
  <si>
    <t>王永伦</t>
  </si>
  <si>
    <t>王春</t>
  </si>
  <si>
    <t>夏牛龙</t>
  </si>
  <si>
    <t>吴伟</t>
  </si>
  <si>
    <t>南京捷垦农机服务专业合作社</t>
  </si>
  <si>
    <t>革新交河</t>
  </si>
  <si>
    <t>革新神墩</t>
  </si>
  <si>
    <t>南京市溧水区宝光水稻专业合作社</t>
  </si>
  <si>
    <t>革新吕家山</t>
  </si>
  <si>
    <t>南京市溧水乐农谷物种植专业合作社</t>
  </si>
  <si>
    <t>革新王家边、下塘、方庄</t>
  </si>
  <si>
    <t>南京市溧水区创亭苗木农民专业合作社</t>
  </si>
  <si>
    <t>革新神墩、周家边</t>
  </si>
  <si>
    <t>陈敏</t>
  </si>
  <si>
    <t>白马松林</t>
  </si>
  <si>
    <t>孙静</t>
  </si>
  <si>
    <t>白马北宋</t>
  </si>
  <si>
    <t>溧水区子爱家庭农场</t>
  </si>
  <si>
    <t>白马毛笪里</t>
  </si>
  <si>
    <t>陆建婷</t>
  </si>
  <si>
    <t>白马南宋</t>
  </si>
  <si>
    <t>夏建国</t>
  </si>
  <si>
    <t>白马张家岗</t>
  </si>
  <si>
    <t>白马白水塘</t>
  </si>
  <si>
    <t>江苏芃泰种业科技有限公司</t>
  </si>
  <si>
    <t>白马神龙桥</t>
  </si>
  <si>
    <t>南京厚德生物技术有限公司</t>
  </si>
  <si>
    <t>白马南角村</t>
  </si>
  <si>
    <t>稻谷补贴无此户</t>
  </si>
  <si>
    <t>南京市溧水区国香家庭农场</t>
  </si>
  <si>
    <t>白马杨塘头</t>
  </si>
  <si>
    <t>南京幸源农业发展有限公司</t>
  </si>
  <si>
    <t>石头寨张家村</t>
  </si>
  <si>
    <t>原申报张爱芳</t>
  </si>
  <si>
    <t>江苏省白马度假生态园有限公司</t>
  </si>
  <si>
    <t>石头寨毕家山</t>
  </si>
  <si>
    <t>原申报祁康辉</t>
  </si>
  <si>
    <t>南京溧水菁禾农业专业合作社</t>
  </si>
  <si>
    <t>石头寨巷上</t>
  </si>
  <si>
    <t>电话核查，原申报陈富国</t>
  </si>
  <si>
    <t>张文保</t>
  </si>
  <si>
    <t>石头寨岗上</t>
  </si>
  <si>
    <t>江苏和琼农业投资有限公司</t>
  </si>
  <si>
    <t>石头寨竹蓬里</t>
  </si>
  <si>
    <t>甘天明</t>
  </si>
  <si>
    <t>石头寨岔路口</t>
  </si>
  <si>
    <t>朱泰凤</t>
  </si>
  <si>
    <t>石头寨朱岗</t>
  </si>
  <si>
    <t>程小平</t>
  </si>
  <si>
    <t>石头寨缪家边</t>
  </si>
  <si>
    <t>芮咏梅</t>
  </si>
  <si>
    <t>贾宝福</t>
  </si>
  <si>
    <t>石头寨朱岗村</t>
  </si>
  <si>
    <t>江苏富禾农业科技有限公司</t>
  </si>
  <si>
    <t>石头寨李巷</t>
  </si>
  <si>
    <t>胡扣福</t>
  </si>
  <si>
    <t>大树下欧家山</t>
  </si>
  <si>
    <t>方钟</t>
  </si>
  <si>
    <t>大树下上陈</t>
  </si>
  <si>
    <t>黄敏</t>
  </si>
  <si>
    <t>大树下梅家</t>
  </si>
  <si>
    <t>黄柏承</t>
  </si>
  <si>
    <t>大树下黄家</t>
  </si>
  <si>
    <t>尤维春</t>
  </si>
  <si>
    <t>大树下九涧桥</t>
  </si>
  <si>
    <t>钱仕庆</t>
  </si>
  <si>
    <t>大树下周家山</t>
  </si>
  <si>
    <t>张力</t>
  </si>
  <si>
    <t>南京脆而爽蔬菜食品有限公司</t>
  </si>
  <si>
    <t>南京市溧水区尤继荣果蔬专业合作社</t>
  </si>
  <si>
    <t>大树下</t>
  </si>
  <si>
    <t>南京市溧水区道国家庭农场</t>
  </si>
  <si>
    <t>南京市溧水区汤中星家庭农场</t>
  </si>
  <si>
    <t>南京禾祥农业生态科技有限公司</t>
  </si>
  <si>
    <t>南京诚烨农业专业合作社</t>
  </si>
  <si>
    <t>南京中亮有机蔬果食品有限公司</t>
  </si>
  <si>
    <t>大树下张家山</t>
  </si>
  <si>
    <t>南京坤牧有机农业有限公司</t>
  </si>
  <si>
    <t>大树下姚家</t>
  </si>
  <si>
    <t>溧水春霞家庭农场</t>
  </si>
  <si>
    <t>大树下陈笪</t>
  </si>
  <si>
    <t>张全国</t>
  </si>
  <si>
    <t>白龙张巷</t>
  </si>
  <si>
    <t>陈玉华</t>
  </si>
  <si>
    <t>白龙北城</t>
  </si>
  <si>
    <t>袁昌洪</t>
  </si>
  <si>
    <t>白龙上角</t>
  </si>
  <si>
    <t>纪开来</t>
  </si>
  <si>
    <t>白龙上庄</t>
  </si>
  <si>
    <t>熊正虎</t>
  </si>
  <si>
    <t>白龙北角</t>
  </si>
  <si>
    <t>洪蓝街道</t>
  </si>
  <si>
    <t>南京恒丰生态农业有限公司</t>
  </si>
  <si>
    <t>洪蓝街道上港村</t>
  </si>
  <si>
    <t>南京市溧水区双发家庭农场</t>
  </si>
  <si>
    <t>滕开明</t>
  </si>
  <si>
    <t>洪蓝镇青锋村丁家旬</t>
  </si>
  <si>
    <t>刘小生</t>
  </si>
  <si>
    <t>塘西村刘山岗自然村</t>
  </si>
  <si>
    <t>赵敬花</t>
  </si>
  <si>
    <t>洪蓝街道姜家村</t>
  </si>
  <si>
    <t>台宁生态农业发展（南京）有限公司</t>
  </si>
  <si>
    <t>洪蓝街道上庄村</t>
  </si>
  <si>
    <t>南京溧水马家庙农业专业合作社</t>
  </si>
  <si>
    <t>姚国军</t>
  </si>
  <si>
    <t>洪蓝镇青锋村</t>
  </si>
  <si>
    <t>丁佳春</t>
  </si>
  <si>
    <t>洪蓝镇泉庄村</t>
  </si>
  <si>
    <t>韦方生</t>
  </si>
  <si>
    <t>杭久蓝</t>
  </si>
  <si>
    <t>卞月亮</t>
  </si>
  <si>
    <t>洪蓝镇吕家边村</t>
  </si>
  <si>
    <t>刘金飞</t>
  </si>
  <si>
    <t>洪蓝镇谭村、吕家边村</t>
  </si>
  <si>
    <t>南京溧水傅家边红艳草莓专业合作社</t>
  </si>
  <si>
    <t>洪蓝镇汤家村</t>
  </si>
  <si>
    <t>黄地明</t>
  </si>
  <si>
    <t>三里亭芮家塘、窑岗头、太平街</t>
  </si>
  <si>
    <t>南京溧水清荣水稻专业合作社</t>
  </si>
  <si>
    <t>洪蓝镇毛家村、翟村</t>
  </si>
  <si>
    <t>翟德春</t>
  </si>
  <si>
    <t>洪蓝镇小圩村、半山村</t>
  </si>
  <si>
    <t>毛绍平</t>
  </si>
  <si>
    <t>洪蓝镇毛家村</t>
  </si>
  <si>
    <t>南京三里亭蓝亭水稻专业合作社</t>
  </si>
  <si>
    <t>洪蓝镇毛家村、窑岗头</t>
  </si>
  <si>
    <t>南京市溧水区芮氏水稻种植专业合作社</t>
  </si>
  <si>
    <t>洪蓝街道塘西村</t>
  </si>
  <si>
    <t>南京市溧水区园飞家庭农场</t>
  </si>
  <si>
    <t>黄杨春</t>
  </si>
  <si>
    <t>王六元</t>
  </si>
  <si>
    <t>赵宝娣</t>
  </si>
  <si>
    <t>洪蓝街道蒲塘村</t>
  </si>
  <si>
    <t>马腊生</t>
  </si>
  <si>
    <t>赵孝平</t>
  </si>
  <si>
    <t>王先富</t>
  </si>
  <si>
    <t>南京优加生态农业科技有限公司</t>
  </si>
  <si>
    <t>洪蓝街道天生桥社区</t>
  </si>
  <si>
    <t>谢高生</t>
  </si>
  <si>
    <t>洪蓝街道西旺社区</t>
  </si>
  <si>
    <t>马其君</t>
  </si>
  <si>
    <t>南京文璟运营管理有限公司</t>
  </si>
  <si>
    <t>洪蓝街道郭兴村</t>
  </si>
  <si>
    <t>南京张塘角旅游服务管理有限公司</t>
  </si>
  <si>
    <t>洪蓝街道无想寺社区张塘角村</t>
  </si>
  <si>
    <t>赵亲荣</t>
  </si>
  <si>
    <t>郑常标</t>
  </si>
  <si>
    <t>洪蓝街道何林坊村</t>
  </si>
  <si>
    <t>总计</t>
  </si>
  <si>
    <t>石湫街道</t>
  </si>
  <si>
    <t>戚帅</t>
  </si>
  <si>
    <t>石湫戚家组、詹家组</t>
  </si>
  <si>
    <t>张世红</t>
  </si>
  <si>
    <t>石湫詹家村</t>
  </si>
  <si>
    <t>溧水署锡家庭农场</t>
  </si>
  <si>
    <t>石湫韩家、小鲁村、下河口</t>
  </si>
  <si>
    <t>陈孝友</t>
  </si>
  <si>
    <t>南京田欢农业科技发展有限公司</t>
  </si>
  <si>
    <t>社东魏家村、塘埂村、山口村、社东村</t>
  </si>
  <si>
    <t>南京市郭湫种植专业合作社</t>
  </si>
  <si>
    <t>社东魏家村、任里村、杨家村</t>
  </si>
  <si>
    <t>陈四保</t>
  </si>
  <si>
    <t>社东任里村</t>
  </si>
  <si>
    <t>陈红军</t>
  </si>
  <si>
    <t>社东陈盖</t>
  </si>
  <si>
    <t>陈万强</t>
  </si>
  <si>
    <t>社东魏家村、塘埂村</t>
  </si>
  <si>
    <t>陶贵发</t>
  </si>
  <si>
    <t>塘窦臧村头</t>
  </si>
  <si>
    <t>赵其刚</t>
  </si>
  <si>
    <t>塘窦新建</t>
  </si>
  <si>
    <t>陈振春</t>
  </si>
  <si>
    <t>塘窦郗家</t>
  </si>
  <si>
    <t>夏绍生</t>
  </si>
  <si>
    <t>塘窦汤庄</t>
  </si>
  <si>
    <t>陈道财</t>
  </si>
  <si>
    <t>塘窦神塘头、西塘头</t>
  </si>
  <si>
    <t>江苏泓盛有机农业科技有限公司</t>
  </si>
  <si>
    <t>横山陈沿村</t>
  </si>
  <si>
    <t>胡俊卫</t>
  </si>
  <si>
    <t>横山张家店</t>
  </si>
  <si>
    <t>陈宏生</t>
  </si>
  <si>
    <t>横山秦盖头</t>
  </si>
  <si>
    <t>南京盛益农业开发有限公司</t>
  </si>
  <si>
    <t>横山村</t>
  </si>
  <si>
    <t>南京市溧水区高尚家庭农场</t>
  </si>
  <si>
    <t>桑园蒲西元</t>
  </si>
  <si>
    <t>蒋尊宝</t>
  </si>
  <si>
    <t>桑园蒲枣树岗</t>
  </si>
  <si>
    <t>刘春金</t>
  </si>
  <si>
    <t>桑园蒲田冲</t>
  </si>
  <si>
    <t>刘大双</t>
  </si>
  <si>
    <t>桑园蒲三元</t>
  </si>
  <si>
    <t>任建林</t>
  </si>
  <si>
    <t>桑园蒲北园</t>
  </si>
  <si>
    <t>夏彩根</t>
  </si>
  <si>
    <t>桑园蒲南元</t>
  </si>
  <si>
    <t>夏绍起</t>
  </si>
  <si>
    <t>桑园蒲小杨甸冲村</t>
  </si>
  <si>
    <t>南京市溧水区秋露家庭农场</t>
  </si>
  <si>
    <t>桑园蒲田冲、枣树岗</t>
  </si>
  <si>
    <t>赵洪海</t>
  </si>
  <si>
    <t>桑园蒲陈家岗村</t>
  </si>
  <si>
    <t>周骏保</t>
  </si>
  <si>
    <t>桑园蒲大杨甸冲村</t>
  </si>
  <si>
    <t>朱其志</t>
  </si>
  <si>
    <t>朱昌利</t>
  </si>
  <si>
    <t>光明裴家</t>
  </si>
  <si>
    <t>程恒财</t>
  </si>
  <si>
    <t>光明罗家</t>
  </si>
  <si>
    <t>毛春海</t>
  </si>
  <si>
    <t>光明三甲</t>
  </si>
  <si>
    <t>光明杨甸、翟家</t>
  </si>
  <si>
    <t>晋高松</t>
  </si>
  <si>
    <t>光明沟西</t>
  </si>
  <si>
    <t>武孝庆</t>
  </si>
  <si>
    <t>光明三甲沟西</t>
  </si>
  <si>
    <t>南京科杰生态农业有限公司</t>
  </si>
  <si>
    <t>光明洪曹</t>
  </si>
  <si>
    <t>南京市溧水区恒晟苗木家庭农场</t>
  </si>
  <si>
    <t>光明杨甸</t>
  </si>
  <si>
    <t>黄家连</t>
  </si>
  <si>
    <t>明觉茅村</t>
  </si>
  <si>
    <t>方军亚</t>
  </si>
  <si>
    <t>明觉西旺</t>
  </si>
  <si>
    <t>朱文洋</t>
  </si>
  <si>
    <t>陈道健</t>
  </si>
  <si>
    <t>明觉明觉寺</t>
  </si>
  <si>
    <t>夏华佑</t>
  </si>
  <si>
    <t>明觉上甸</t>
  </si>
  <si>
    <t>戴祥亮</t>
  </si>
  <si>
    <t>朱昌雪</t>
  </si>
  <si>
    <t>明觉水库里</t>
  </si>
  <si>
    <t>杨寿年</t>
  </si>
  <si>
    <t>明觉油榨村</t>
  </si>
  <si>
    <t>溧水区佘永贵家庭农场</t>
  </si>
  <si>
    <t>明觉东旺村</t>
  </si>
  <si>
    <t>南京市溧水区筷乐屋谷物农场</t>
  </si>
  <si>
    <t>明觉水库里村</t>
  </si>
  <si>
    <t>南京湫之林农产品专业合作社</t>
  </si>
  <si>
    <t>明觉</t>
  </si>
  <si>
    <t>丁大忠</t>
  </si>
  <si>
    <t>同心六甲组</t>
  </si>
  <si>
    <t>傅延娣</t>
  </si>
  <si>
    <t>同心杨家组、汤家组</t>
  </si>
  <si>
    <t>同心张家、马场山、孙家</t>
  </si>
  <si>
    <t>章惟凤</t>
  </si>
  <si>
    <t>同心九甲组</t>
  </si>
  <si>
    <t>陈贤金</t>
  </si>
  <si>
    <t>同心杨家组</t>
  </si>
  <si>
    <t>黄发林</t>
  </si>
  <si>
    <t>同心汤村头组</t>
  </si>
  <si>
    <t>杭持玉</t>
  </si>
  <si>
    <t>同心对面张家二甲</t>
  </si>
  <si>
    <t>夏昌庆</t>
  </si>
  <si>
    <t>同心小溪组、徐家组</t>
  </si>
  <si>
    <t>杨土根</t>
  </si>
  <si>
    <t>汤绍松</t>
  </si>
  <si>
    <t>同心汤家组</t>
  </si>
  <si>
    <t>汤绍友</t>
  </si>
  <si>
    <t>南京星辉农产品种植专业合作社</t>
  </si>
  <si>
    <t>三星南岗、南村头、大谢塔、芮家</t>
  </si>
  <si>
    <t>南京三星桃缘农业生态专业合作社</t>
  </si>
  <si>
    <t>三星周塔</t>
  </si>
  <si>
    <t>溧水区睿宸家庭农场</t>
  </si>
  <si>
    <t>三星赵村</t>
  </si>
  <si>
    <t>李金伙</t>
  </si>
  <si>
    <t>三星南岗、南村头、养护站后</t>
  </si>
  <si>
    <t>邹来保</t>
  </si>
  <si>
    <t>三星小谢塔、南岗</t>
  </si>
  <si>
    <t>南京飞阳农产品种植专业合作社</t>
  </si>
  <si>
    <t>向阳石场、赵华、华村、龙坎、汤家、陈家</t>
  </si>
  <si>
    <t>南京市溧水区连发家庭农场</t>
  </si>
  <si>
    <t>向阳张家、吴家</t>
  </si>
  <si>
    <t>李文强</t>
  </si>
  <si>
    <t>向阳华村、华村圩</t>
  </si>
  <si>
    <t>方金花</t>
  </si>
  <si>
    <t>向阳赵华村</t>
  </si>
  <si>
    <t>向阳华村</t>
  </si>
  <si>
    <t>沈久福</t>
  </si>
  <si>
    <t>向阳张家村、华村</t>
  </si>
  <si>
    <t>朱文定</t>
  </si>
  <si>
    <t>向阳张家</t>
  </si>
  <si>
    <t>东泉前堡</t>
  </si>
  <si>
    <t>东泉杨公、大通铺</t>
  </si>
  <si>
    <t>溧水区熙和家庭农场</t>
  </si>
  <si>
    <t>东泉村</t>
  </si>
  <si>
    <t>徐明长</t>
  </si>
  <si>
    <t>超出稻谷种植补贴面积</t>
  </si>
  <si>
    <t>江苏春盛农业发展有限公司</t>
  </si>
  <si>
    <t>前堡、李家圩、大通庄</t>
  </si>
  <si>
    <t>南京溧水东泉水稻种植专业合作社</t>
  </si>
  <si>
    <t>陈国平</t>
  </si>
  <si>
    <t>蟹塘</t>
  </si>
  <si>
    <t>张伟</t>
  </si>
  <si>
    <t>戴洪福</t>
  </si>
  <si>
    <t>夏德宏</t>
  </si>
  <si>
    <t>蒋立武</t>
  </si>
  <si>
    <t>夏荣泉</t>
  </si>
  <si>
    <t>蟹塘潘村，闷水桥</t>
  </si>
  <si>
    <t>仲顺羊</t>
  </si>
  <si>
    <t>蟹塘大圩东</t>
  </si>
  <si>
    <t>仲顺虎</t>
  </si>
  <si>
    <t>南京市溧水区仲阿宝农机服务专业合作社</t>
  </si>
  <si>
    <t>蟹塘小圩东、方家</t>
  </si>
  <si>
    <t>溧水区学友家庭农场</t>
  </si>
  <si>
    <t>蟹塘小傅</t>
  </si>
  <si>
    <t>南京开泰农业有限公司</t>
  </si>
  <si>
    <t>南京溧水润博农作物种植专业合作社</t>
  </si>
  <si>
    <t>王海明</t>
  </si>
  <si>
    <t>九塘竹丝岗、后村、大冲</t>
  </si>
  <si>
    <t>赵政福</t>
  </si>
  <si>
    <t>九塘毛家圩</t>
  </si>
  <si>
    <t>南京市溧水区建标水稻种植专业合作社</t>
  </si>
  <si>
    <t>九塘前村</t>
  </si>
  <si>
    <t>南京烟波园农业生态发展有限公司</t>
  </si>
  <si>
    <t>九塘谢家、华山头、孙家庄、小曹村</t>
  </si>
  <si>
    <t>南京市溧水区家其家庭农场</t>
  </si>
  <si>
    <t>九塘李在凤组</t>
  </si>
  <si>
    <t>徐振飞</t>
  </si>
  <si>
    <t>九塘村</t>
  </si>
  <si>
    <t>赵平</t>
  </si>
  <si>
    <t>上方端祥</t>
  </si>
  <si>
    <t>葛声花</t>
  </si>
  <si>
    <t>上方寺东</t>
  </si>
  <si>
    <t>南京吉禾农业农民专业合作社</t>
  </si>
  <si>
    <t>上方</t>
  </si>
  <si>
    <t>南京天润农业有限公司</t>
  </si>
  <si>
    <t>南京十朝开心果蔬专业合作社</t>
  </si>
  <si>
    <t>上方寺</t>
  </si>
  <si>
    <t>南京熊窝民宿经营管理有限公司</t>
  </si>
  <si>
    <t>俞瑞珍</t>
  </si>
  <si>
    <t>许士平</t>
  </si>
  <si>
    <t>张桂宏</t>
  </si>
  <si>
    <t>魏将勇</t>
  </si>
  <si>
    <t>上方大村</t>
  </si>
  <si>
    <t>曹光荣</t>
  </si>
  <si>
    <t>上方葫芦坝</t>
  </si>
  <si>
    <t>晶桥镇</t>
  </si>
  <si>
    <t>序号</t>
  </si>
  <si>
    <t>现场抽查面积占申报面积的比例（%）</t>
  </si>
  <si>
    <t>电话抽查面积占申报面积的比例（%）</t>
  </si>
  <si>
    <t>尤继贵</t>
  </si>
  <si>
    <t>枫香岭村</t>
  </si>
  <si>
    <t>徐姜雄</t>
  </si>
  <si>
    <t>水晶村、笪村</t>
  </si>
  <si>
    <t>曹长友</t>
  </si>
  <si>
    <t>陈二保</t>
  </si>
  <si>
    <t>笪村</t>
  </si>
  <si>
    <t>先太平</t>
  </si>
  <si>
    <t>南京溧水大禹农机专业合作社</t>
  </si>
  <si>
    <t>陶村村窑塘冲村</t>
  </si>
  <si>
    <t>张村窑塘冲</t>
  </si>
  <si>
    <t>曹辉</t>
  </si>
  <si>
    <t>陶村新桥</t>
  </si>
  <si>
    <t>尚建国</t>
  </si>
  <si>
    <t>陶村尚家</t>
  </si>
  <si>
    <t>刘小荣</t>
  </si>
  <si>
    <t>陶村杨柳塘</t>
  </si>
  <si>
    <t>巫年祥</t>
  </si>
  <si>
    <t>陶村新桥二组</t>
  </si>
  <si>
    <t>陶村村西宋村</t>
  </si>
  <si>
    <t>陶小春</t>
  </si>
  <si>
    <t>邰村荷塘村</t>
  </si>
  <si>
    <t>南京华祥水稻种植专业合作社</t>
  </si>
  <si>
    <t>杭村祝村云鹤山村</t>
  </si>
  <si>
    <t>现场核查，原申报陈文祥</t>
  </si>
  <si>
    <t>石军</t>
  </si>
  <si>
    <t>云鹤山村</t>
  </si>
  <si>
    <t>章小丽保</t>
  </si>
  <si>
    <t>徐长青</t>
  </si>
  <si>
    <t>晶桥镇马村</t>
  </si>
  <si>
    <t>邵仕洪</t>
  </si>
  <si>
    <t>枫香岭村尤村</t>
  </si>
  <si>
    <t>李和生</t>
  </si>
  <si>
    <t>杭村 下韩村</t>
  </si>
  <si>
    <t>袁光荣</t>
  </si>
  <si>
    <t>岗下村</t>
  </si>
  <si>
    <t>杨双全</t>
  </si>
  <si>
    <t>仙坛村</t>
  </si>
  <si>
    <t>芮志忠</t>
  </si>
  <si>
    <t>仙坛</t>
  </si>
  <si>
    <t>南京市溧水区鹤翔农业专业合作社</t>
  </si>
  <si>
    <t>杭村</t>
  </si>
  <si>
    <t>史来娣</t>
  </si>
  <si>
    <t>陶德森</t>
  </si>
  <si>
    <t>芝山</t>
  </si>
  <si>
    <t>粮食种植补贴无此户</t>
  </si>
  <si>
    <t>李长生</t>
  </si>
  <si>
    <t>下芝山村</t>
  </si>
  <si>
    <t>张家龙</t>
  </si>
  <si>
    <t>上芝山村</t>
  </si>
  <si>
    <t>陈白根</t>
  </si>
  <si>
    <t>芝山店塘头</t>
  </si>
  <si>
    <t>南京石燕农地股份合作社</t>
  </si>
  <si>
    <t>芝山村曹庄</t>
  </si>
  <si>
    <t>任国兴</t>
  </si>
  <si>
    <t>张千户村</t>
  </si>
  <si>
    <t>徒成祥</t>
  </si>
  <si>
    <t>邰村</t>
  </si>
  <si>
    <t>季新春</t>
  </si>
  <si>
    <t>杭村吴家</t>
  </si>
  <si>
    <t>赵玉铭</t>
  </si>
  <si>
    <t>陈明明</t>
  </si>
  <si>
    <t>刘小和</t>
  </si>
  <si>
    <t>晶桥镇芮家</t>
  </si>
  <si>
    <t>赵桃英</t>
  </si>
  <si>
    <t>邰村下堡</t>
  </si>
  <si>
    <t>戴白生</t>
  </si>
  <si>
    <t>晶桥杭村</t>
  </si>
  <si>
    <t>溧水区种乐家庭农场</t>
  </si>
  <si>
    <t>南京溧水区忘悠谷农业专业合作社</t>
  </si>
  <si>
    <t>晶桥镇笪村</t>
  </si>
  <si>
    <t>南京荣盛环保科技有限公司</t>
  </si>
  <si>
    <t>南京市溧水区明笑粮油专业合作社</t>
  </si>
  <si>
    <t>晶桥镇枫香岭</t>
  </si>
  <si>
    <t>南京之珩农产品种植农民专业合作社</t>
  </si>
  <si>
    <t>祖广文</t>
  </si>
  <si>
    <t>晶桥镇荷塘村</t>
  </si>
  <si>
    <t>南京市溧水区邰珍宝家庭农场</t>
  </si>
  <si>
    <t>李日金</t>
  </si>
  <si>
    <t>刘任新</t>
  </si>
  <si>
    <t>小计</t>
  </si>
  <si>
    <t>和凤镇</t>
  </si>
  <si>
    <t>刘学红</t>
  </si>
  <si>
    <t xml:space="preserve">吴村桥、孔镇 </t>
  </si>
  <si>
    <t>沈金水</t>
  </si>
  <si>
    <t>毛公铺</t>
  </si>
  <si>
    <t>司徒火根</t>
  </si>
  <si>
    <t>吴村桥高家、东山</t>
  </si>
  <si>
    <t>张美保</t>
  </si>
  <si>
    <t>孔镇</t>
  </si>
  <si>
    <t>邢益鸿</t>
  </si>
  <si>
    <t>骆山</t>
  </si>
  <si>
    <t>许小头</t>
  </si>
  <si>
    <t>双牌石</t>
  </si>
  <si>
    <t>俞正友</t>
  </si>
  <si>
    <t>双牌石、孙家巷</t>
  </si>
  <si>
    <t>俞凡</t>
  </si>
  <si>
    <t>贡青春</t>
  </si>
  <si>
    <t>沙塘庵</t>
  </si>
  <si>
    <t>邢红青</t>
  </si>
  <si>
    <t>杨永锁</t>
  </si>
  <si>
    <t>刘暗金</t>
  </si>
  <si>
    <t>中杨</t>
  </si>
  <si>
    <t>傅行连</t>
  </si>
  <si>
    <t xml:space="preserve"> 中杨</t>
  </si>
  <si>
    <t>沈光海</t>
  </si>
  <si>
    <t>南京仙郎山灵芝种植专业合作社</t>
  </si>
  <si>
    <t>沙塘庵、沈家宕</t>
  </si>
  <si>
    <t xml:space="preserve"> 南京市溧水区白田家庭农场</t>
  </si>
  <si>
    <t>南京市溧水区俞家种植专业合作社</t>
  </si>
  <si>
    <t>毛公铺、孙家巷</t>
  </si>
  <si>
    <t xml:space="preserve"> 南京之珩农产品种植农民专业合作社</t>
  </si>
  <si>
    <t>南京市溧水区奇珍生态家庭农场</t>
  </si>
  <si>
    <t>双牌石黄家、刘家、骆驼桥 、东堡</t>
  </si>
  <si>
    <t>南京溧水王有农机专业合作社</t>
  </si>
  <si>
    <t>吴村桥王家、吴村桥庄家边 、吴村桥新庄</t>
  </si>
  <si>
    <t>南京金麦浪家庭农场有限公司</t>
  </si>
  <si>
    <t>吴村桥东山村</t>
  </si>
  <si>
    <t>吴村桥</t>
  </si>
  <si>
    <t>南京市溧水区众一水稻种植专业合作社</t>
  </si>
  <si>
    <t>孔镇汗泽村</t>
  </si>
  <si>
    <t>南京市溧水区禾裕家庭农场</t>
  </si>
  <si>
    <t>乌飞塘</t>
  </si>
  <si>
    <t>南京市溧水区明头农机专业合作社</t>
  </si>
  <si>
    <t>毛公铺后家、吴巷、南边山 、庙下、李家、毛公铺</t>
  </si>
  <si>
    <t>南京三元农业科技有限公司</t>
  </si>
  <si>
    <t>孔镇胡家庄、孔镇广西叶家</t>
  </si>
  <si>
    <t>南京市溧水区谷丰农机专业合作社</t>
  </si>
  <si>
    <t>吴村桥吴村桥村、吴村桥陈 郭村</t>
  </si>
  <si>
    <t>南京和美凤鸣谷物种植专业合作社</t>
  </si>
  <si>
    <t>中杨、张许、西刘、南刘、 南杨</t>
  </si>
  <si>
    <t>南京市溧水区沈和平家庭农场</t>
  </si>
  <si>
    <t>骆山1-6组、沙塘庵门前村</t>
  </si>
  <si>
    <t>南京峰和农业发展科技有限公司</t>
  </si>
  <si>
    <t>沈家山</t>
  </si>
  <si>
    <t>南京溧水公正稻米种植专业合作社</t>
  </si>
  <si>
    <t>南京市溧水区燕云家庭农场</t>
  </si>
  <si>
    <t>溧水区欣农家庭农场</t>
  </si>
  <si>
    <t>中杨邢家、大梅、周家、沙塘庵</t>
  </si>
  <si>
    <t>南京市溧水区聚润家庭农场</t>
  </si>
  <si>
    <t>南京和丰生态农业科技有限公司</t>
  </si>
  <si>
    <t>南京业峰水稻种植专业合作社</t>
  </si>
  <si>
    <t>南京康达粮油食品有限公司</t>
  </si>
  <si>
    <t>南京市溧水区石泽森居家庭农场</t>
  </si>
  <si>
    <t>中杨村</t>
  </si>
  <si>
    <t>南京凰栖渔家乡村旅游发展有限公司</t>
  </si>
  <si>
    <t>张家</t>
  </si>
  <si>
    <t>南京市溧水区和凤镇张家社区村委会</t>
  </si>
  <si>
    <t>未全量还田</t>
  </si>
  <si>
    <t>南京十月弯腰粮油种植专业合作社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</si>
</sst>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.00_);[Red]\(0.00\)"/>
    <numFmt numFmtId="179" formatCode="#,##0.00;[Red]#,##0.00"/>
  </numFmts>
  <fonts count="43">
    <font>
      <sz val="12"/>
      <name val="宋体"/>
      <charset val="134"/>
    </font>
    <font>
      <b/>
      <sz val="22"/>
      <name val="宋体"/>
      <charset val="134"/>
    </font>
    <font>
      <b/>
      <sz val="22"/>
      <name val="Arial Narrow"/>
      <charset val="134"/>
    </font>
    <font>
      <b/>
      <sz val="11"/>
      <name val="宋体"/>
      <charset val="134"/>
    </font>
    <font>
      <b/>
      <sz val="11"/>
      <name val="Arial Narrow"/>
      <charset val="134"/>
    </font>
    <font>
      <sz val="10"/>
      <name val="Arial Narrow"/>
      <charset val="134"/>
    </font>
    <font>
      <sz val="10"/>
      <name val="宋体"/>
      <charset val="134"/>
    </font>
    <font>
      <sz val="10"/>
      <color rgb="FF000000"/>
      <name val="Times New Roman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1"/>
      <color theme="1"/>
      <name val="仿宋_GB2312"/>
      <charset val="134"/>
    </font>
    <font>
      <b/>
      <sz val="10"/>
      <name val="宋体"/>
      <charset val="134"/>
    </font>
    <font>
      <b/>
      <sz val="10"/>
      <name val="Arial Narrow"/>
      <charset val="134"/>
    </font>
    <font>
      <b/>
      <sz val="10"/>
      <color rgb="FF000000"/>
      <name val="Times New Roman"/>
      <charset val="134"/>
    </font>
    <font>
      <b/>
      <sz val="10"/>
      <name val="Times New Roman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Arial Narrow"/>
      <charset val="134"/>
    </font>
    <font>
      <sz val="12"/>
      <name val="Arial Narrow"/>
      <charset val="134"/>
    </font>
    <font>
      <b/>
      <sz val="10"/>
      <color theme="1"/>
      <name val="Times New Roman"/>
      <charset val="134"/>
    </font>
    <font>
      <sz val="22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4" fillId="6" borderId="10" applyNumberFormat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1" applyNumberFormat="1" applyFont="1" applyFill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right" vertical="center" wrapText="1"/>
    </xf>
    <xf numFmtId="43" fontId="8" fillId="2" borderId="1" xfId="0" applyNumberFormat="1" applyFont="1" applyFill="1" applyBorder="1" applyAlignment="1">
      <alignment horizontal="right" vertical="center" wrapText="1"/>
    </xf>
    <xf numFmtId="43" fontId="9" fillId="0" borderId="1" xfId="3" applyNumberFormat="1" applyFont="1" applyFill="1" applyBorder="1" applyAlignment="1">
      <alignment horizontal="right" vertical="center" wrapText="1"/>
    </xf>
    <xf numFmtId="176" fontId="8" fillId="2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/>
    </xf>
    <xf numFmtId="10" fontId="9" fillId="0" borderId="1" xfId="3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right" vertical="center" wrapText="1"/>
    </xf>
    <xf numFmtId="177" fontId="7" fillId="0" borderId="1" xfId="0" applyNumberFormat="1" applyFont="1" applyBorder="1" applyAlignment="1">
      <alignment horizontal="right" vertical="center" wrapText="1"/>
    </xf>
    <xf numFmtId="176" fontId="9" fillId="0" borderId="1" xfId="0" applyNumberFormat="1" applyFont="1" applyFill="1" applyBorder="1" applyAlignment="1">
      <alignment horizontal="right" vertical="center" wrapText="1"/>
    </xf>
    <xf numFmtId="177" fontId="7" fillId="0" borderId="1" xfId="0" applyNumberFormat="1" applyFont="1" applyFill="1" applyBorder="1" applyAlignment="1">
      <alignment horizontal="right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43" fontId="8" fillId="0" borderId="1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right" vertical="center" wrapText="1"/>
    </xf>
    <xf numFmtId="10" fontId="14" fillId="0" borderId="1" xfId="3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3" fontId="7" fillId="0" borderId="1" xfId="0" applyNumberFormat="1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right" vertical="center" wrapText="1"/>
    </xf>
    <xf numFmtId="176" fontId="9" fillId="0" borderId="1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right" vertical="center" wrapText="1"/>
    </xf>
    <xf numFmtId="43" fontId="8" fillId="0" borderId="1" xfId="3" applyNumberFormat="1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center" vertical="center"/>
    </xf>
    <xf numFmtId="176" fontId="18" fillId="0" borderId="0" xfId="1" applyNumberFormat="1" applyFont="1" applyAlignment="1">
      <alignment horizontal="center" vertical="center"/>
    </xf>
    <xf numFmtId="43" fontId="18" fillId="0" borderId="0" xfId="1" applyFont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 wrapText="1"/>
    </xf>
    <xf numFmtId="176" fontId="9" fillId="0" borderId="1" xfId="3" applyNumberFormat="1" applyFont="1" applyFill="1" applyBorder="1" applyAlignment="1">
      <alignment horizontal="right" vertical="center" wrapText="1"/>
    </xf>
    <xf numFmtId="0" fontId="11" fillId="0" borderId="4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76" fontId="19" fillId="0" borderId="1" xfId="58" applyNumberFormat="1" applyFont="1" applyBorder="1" applyAlignment="1">
      <alignment horizontal="right" vertical="center" wrapText="1"/>
    </xf>
    <xf numFmtId="10" fontId="19" fillId="0" borderId="1" xfId="3" applyNumberFormat="1" applyFont="1" applyFill="1" applyBorder="1" applyAlignment="1" applyProtection="1">
      <alignment horizontal="right" vertical="center" wrapText="1"/>
    </xf>
    <xf numFmtId="43" fontId="8" fillId="0" borderId="1" xfId="0" applyNumberFormat="1" applyFont="1" applyBorder="1" applyAlignment="1">
      <alignment horizontal="right" vertical="center" wrapText="1"/>
    </xf>
    <xf numFmtId="179" fontId="8" fillId="2" borderId="1" xfId="0" applyNumberFormat="1" applyFont="1" applyFill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76" fontId="2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10" fontId="19" fillId="0" borderId="1" xfId="58" applyNumberFormat="1" applyFont="1" applyBorder="1" applyAlignment="1">
      <alignment horizontal="right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4" xfId="50"/>
    <cellStyle name="常规 17" xfId="51"/>
    <cellStyle name="常规 2" xfId="52"/>
    <cellStyle name="常规 2 8" xfId="53"/>
    <cellStyle name="常规 3" xfId="54"/>
    <cellStyle name="常规 30" xfId="55"/>
    <cellStyle name="常规 33" xfId="56"/>
    <cellStyle name="常规 4" xfId="57"/>
    <cellStyle name="常规 5" xfId="58"/>
    <cellStyle name="常规 6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9"/>
  <sheetViews>
    <sheetView tabSelected="1" view="pageBreakPreview" zoomScaleNormal="100" workbookViewId="0">
      <selection activeCell="A2" sqref="A2:K2"/>
    </sheetView>
  </sheetViews>
  <sheetFormatPr defaultColWidth="8.875" defaultRowHeight="15.75"/>
  <cols>
    <col min="1" max="1" width="4.69166666666667" style="56" customWidth="1"/>
    <col min="2" max="2" width="18.5833333333333" style="56" customWidth="1"/>
    <col min="3" max="3" width="25.4416666666667" style="56" customWidth="1"/>
    <col min="4" max="4" width="10.1666666666667" style="57" customWidth="1"/>
    <col min="5" max="5" width="10.6666666666667" style="58" customWidth="1"/>
    <col min="6" max="6" width="12.0833333333333" style="56" customWidth="1"/>
    <col min="7" max="7" width="11.1666666666667" style="56" customWidth="1"/>
    <col min="8" max="8" width="11.8333333333333" style="58" customWidth="1"/>
    <col min="9" max="9" width="9.66666666666667" style="56" customWidth="1"/>
    <col min="10" max="10" width="15.0833333333333" style="76" customWidth="1"/>
    <col min="11" max="11" width="11.5" style="56" customWidth="1"/>
    <col min="12" max="12" width="24.8166666666667" style="56" customWidth="1"/>
    <col min="13" max="32" width="9" style="56" customWidth="1"/>
    <col min="33" max="16384" width="8.875" style="56"/>
  </cols>
  <sheetData>
    <row r="1" ht="27.75" customHeight="1" spans="1:13">
      <c r="A1" s="1" t="s">
        <v>0</v>
      </c>
      <c r="B1" s="77"/>
      <c r="C1" s="77"/>
      <c r="D1" s="78"/>
      <c r="E1" s="77"/>
      <c r="F1" s="77"/>
      <c r="G1" s="77"/>
      <c r="H1" s="77"/>
      <c r="I1" s="77"/>
      <c r="J1" s="77"/>
      <c r="K1" s="77"/>
    </row>
    <row r="2" ht="21" customHeight="1" spans="1:13">
      <c r="A2" s="4" t="s">
        <v>1</v>
      </c>
      <c r="B2" s="5"/>
      <c r="C2" s="5"/>
      <c r="D2" s="6"/>
      <c r="E2" s="5"/>
      <c r="F2" s="5"/>
      <c r="G2" s="5"/>
      <c r="H2" s="5"/>
      <c r="I2" s="5"/>
      <c r="J2" s="7"/>
      <c r="K2" s="7"/>
    </row>
    <row r="3" ht="44" customHeight="1" spans="1:13">
      <c r="A3" s="8" t="s">
        <v>2</v>
      </c>
      <c r="B3" s="9" t="s">
        <v>3</v>
      </c>
      <c r="C3" s="9" t="s">
        <v>4</v>
      </c>
      <c r="D3" s="10" t="s">
        <v>5</v>
      </c>
      <c r="E3" s="11" t="s">
        <v>6</v>
      </c>
      <c r="F3" s="9" t="s">
        <v>7</v>
      </c>
      <c r="G3" s="9" t="s">
        <v>8</v>
      </c>
      <c r="H3" s="11" t="s">
        <v>9</v>
      </c>
      <c r="I3" s="9" t="s">
        <v>10</v>
      </c>
      <c r="J3" s="9" t="s">
        <v>11</v>
      </c>
      <c r="K3" s="12" t="s">
        <v>12</v>
      </c>
      <c r="L3" s="79"/>
    </row>
    <row r="4" ht="15.5" customHeight="1" spans="1:13">
      <c r="A4" s="8">
        <v>1</v>
      </c>
      <c r="B4" s="9" t="s">
        <v>13</v>
      </c>
      <c r="C4" s="9" t="s">
        <v>14</v>
      </c>
      <c r="D4" s="13">
        <v>139.5</v>
      </c>
      <c r="E4" s="15">
        <v>0</v>
      </c>
      <c r="F4" s="15">
        <v>0</v>
      </c>
      <c r="G4" s="15">
        <v>0</v>
      </c>
      <c r="H4" s="16">
        <f>D4-I4</f>
        <v>139.5</v>
      </c>
      <c r="I4" s="15">
        <v>0</v>
      </c>
      <c r="J4" s="9"/>
      <c r="K4" s="9"/>
      <c r="L4" s="79"/>
    </row>
    <row r="5" spans="1:13">
      <c r="A5" s="8">
        <v>2</v>
      </c>
      <c r="B5" s="9" t="s">
        <v>15</v>
      </c>
      <c r="C5" s="9" t="s">
        <v>14</v>
      </c>
      <c r="D5" s="13">
        <v>200.86</v>
      </c>
      <c r="E5" s="37">
        <v>200.86</v>
      </c>
      <c r="F5" s="15">
        <v>0</v>
      </c>
      <c r="G5" s="18">
        <f>E5/D5</f>
        <v>1</v>
      </c>
      <c r="H5" s="16">
        <f t="shared" ref="H5:H36" si="0">D5-I5</f>
        <v>200.86</v>
      </c>
      <c r="I5" s="15">
        <v>0</v>
      </c>
      <c r="J5" s="9"/>
      <c r="K5" s="9" t="s">
        <v>16</v>
      </c>
      <c r="L5" s="79"/>
    </row>
    <row r="6" spans="1:13">
      <c r="A6" s="8">
        <v>3</v>
      </c>
      <c r="B6" s="9" t="s">
        <v>17</v>
      </c>
      <c r="C6" s="9" t="s">
        <v>18</v>
      </c>
      <c r="D6" s="13">
        <v>225.01</v>
      </c>
      <c r="E6" s="15">
        <v>0</v>
      </c>
      <c r="F6" s="15">
        <v>0</v>
      </c>
      <c r="G6" s="15">
        <v>0</v>
      </c>
      <c r="H6" s="16">
        <f t="shared" si="0"/>
        <v>225.01</v>
      </c>
      <c r="I6" s="15">
        <v>0</v>
      </c>
      <c r="J6" s="9"/>
      <c r="K6" s="9"/>
      <c r="L6" s="79"/>
    </row>
    <row r="7" ht="16" customHeight="1" spans="1:13">
      <c r="A7" s="8">
        <v>4</v>
      </c>
      <c r="B7" s="9" t="s">
        <v>19</v>
      </c>
      <c r="C7" s="9" t="s">
        <v>18</v>
      </c>
      <c r="D7" s="13">
        <v>200</v>
      </c>
      <c r="E7" s="37">
        <v>200</v>
      </c>
      <c r="F7" s="15">
        <v>0</v>
      </c>
      <c r="G7" s="18">
        <f>E7/D7</f>
        <v>1</v>
      </c>
      <c r="H7" s="16">
        <f t="shared" si="0"/>
        <v>200</v>
      </c>
      <c r="I7" s="15">
        <v>0</v>
      </c>
      <c r="J7" s="9"/>
      <c r="K7" s="9" t="s">
        <v>16</v>
      </c>
    </row>
    <row r="8" spans="1:13">
      <c r="A8" s="8">
        <v>5</v>
      </c>
      <c r="B8" s="9" t="s">
        <v>20</v>
      </c>
      <c r="C8" s="9" t="s">
        <v>18</v>
      </c>
      <c r="D8" s="13">
        <v>11</v>
      </c>
      <c r="E8" s="15">
        <v>0</v>
      </c>
      <c r="F8" s="15">
        <v>0</v>
      </c>
      <c r="G8" s="15">
        <v>0</v>
      </c>
      <c r="H8" s="16">
        <f t="shared" si="0"/>
        <v>11</v>
      </c>
      <c r="I8" s="15">
        <v>0</v>
      </c>
      <c r="J8" s="8"/>
      <c r="K8" s="9"/>
    </row>
    <row r="9" spans="1:13">
      <c r="A9" s="8">
        <v>6</v>
      </c>
      <c r="B9" s="9" t="s">
        <v>21</v>
      </c>
      <c r="C9" s="9" t="s">
        <v>18</v>
      </c>
      <c r="D9" s="13">
        <v>187.07</v>
      </c>
      <c r="E9" s="71">
        <v>165.42</v>
      </c>
      <c r="F9" s="18">
        <f>E9/D9</f>
        <v>0.884267921099054</v>
      </c>
      <c r="G9" s="15">
        <v>0</v>
      </c>
      <c r="H9" s="16">
        <f t="shared" si="0"/>
        <v>187.07</v>
      </c>
      <c r="I9" s="15">
        <v>0</v>
      </c>
      <c r="J9" s="9"/>
      <c r="K9" s="9" t="s">
        <v>22</v>
      </c>
      <c r="L9" s="79"/>
    </row>
    <row r="10" spans="1:13">
      <c r="A10" s="8">
        <v>7</v>
      </c>
      <c r="B10" s="9" t="s">
        <v>23</v>
      </c>
      <c r="C10" s="9" t="s">
        <v>18</v>
      </c>
      <c r="D10" s="13">
        <v>91.11</v>
      </c>
      <c r="E10" s="71">
        <v>78.92</v>
      </c>
      <c r="F10" s="18">
        <f>E10/D10</f>
        <v>0.866205685435188</v>
      </c>
      <c r="G10" s="15">
        <v>0</v>
      </c>
      <c r="H10" s="16">
        <f t="shared" si="0"/>
        <v>91.11</v>
      </c>
      <c r="I10" s="15">
        <v>0</v>
      </c>
      <c r="J10" s="9"/>
      <c r="K10" s="9" t="s">
        <v>22</v>
      </c>
      <c r="L10" s="79"/>
    </row>
    <row r="11" spans="1:13">
      <c r="A11" s="8">
        <v>8</v>
      </c>
      <c r="B11" s="9" t="s">
        <v>24</v>
      </c>
      <c r="C11" s="9" t="s">
        <v>25</v>
      </c>
      <c r="D11" s="13">
        <v>70</v>
      </c>
      <c r="E11" s="71">
        <v>70</v>
      </c>
      <c r="F11" s="15">
        <v>0</v>
      </c>
      <c r="G11" s="18">
        <f>E11/D11</f>
        <v>1</v>
      </c>
      <c r="H11" s="16">
        <f t="shared" si="0"/>
        <v>70</v>
      </c>
      <c r="I11" s="15">
        <v>0</v>
      </c>
      <c r="J11" s="9"/>
      <c r="K11" s="9" t="s">
        <v>16</v>
      </c>
      <c r="L11" s="79"/>
    </row>
    <row r="12" spans="1:13">
      <c r="A12" s="8">
        <v>9</v>
      </c>
      <c r="B12" s="9" t="s">
        <v>26</v>
      </c>
      <c r="C12" s="9" t="s">
        <v>27</v>
      </c>
      <c r="D12" s="13">
        <v>226</v>
      </c>
      <c r="E12" s="37">
        <v>185.37</v>
      </c>
      <c r="F12" s="18">
        <f>E12/D12</f>
        <v>0.820221238938053</v>
      </c>
      <c r="G12" s="15">
        <v>0</v>
      </c>
      <c r="H12" s="16">
        <f t="shared" si="0"/>
        <v>210.9</v>
      </c>
      <c r="I12" s="40">
        <v>15.1</v>
      </c>
      <c r="J12" s="9" t="s">
        <v>28</v>
      </c>
      <c r="K12" s="9" t="s">
        <v>22</v>
      </c>
    </row>
    <row r="13" ht="14" customHeight="1" spans="1:13">
      <c r="A13" s="8">
        <v>10</v>
      </c>
      <c r="B13" s="9" t="s">
        <v>29</v>
      </c>
      <c r="C13" s="9" t="s">
        <v>27</v>
      </c>
      <c r="D13" s="13">
        <v>195</v>
      </c>
      <c r="E13" s="13">
        <v>63.25</v>
      </c>
      <c r="F13" s="18">
        <f>E13/D13</f>
        <v>0.324358974358974</v>
      </c>
      <c r="G13" s="15">
        <v>0</v>
      </c>
      <c r="H13" s="16">
        <f t="shared" si="0"/>
        <v>56.2</v>
      </c>
      <c r="I13" s="15">
        <v>138.8</v>
      </c>
      <c r="J13" s="9" t="s">
        <v>28</v>
      </c>
      <c r="K13" s="9" t="s">
        <v>22</v>
      </c>
    </row>
    <row r="14" spans="1:13">
      <c r="A14" s="8">
        <v>11</v>
      </c>
      <c r="B14" s="9" t="s">
        <v>30</v>
      </c>
      <c r="C14" s="9" t="s">
        <v>31</v>
      </c>
      <c r="D14" s="13">
        <v>55</v>
      </c>
      <c r="E14" s="15">
        <v>0</v>
      </c>
      <c r="F14" s="15">
        <v>0</v>
      </c>
      <c r="G14" s="15">
        <v>0</v>
      </c>
      <c r="H14" s="16">
        <f t="shared" si="0"/>
        <v>35</v>
      </c>
      <c r="I14" s="40">
        <v>20</v>
      </c>
      <c r="J14" s="9" t="s">
        <v>28</v>
      </c>
      <c r="K14" s="9"/>
      <c r="M14" s="80"/>
    </row>
    <row r="15" ht="15.5" customHeight="1" spans="1:13">
      <c r="A15" s="8">
        <v>12</v>
      </c>
      <c r="B15" s="9" t="s">
        <v>32</v>
      </c>
      <c r="C15" s="9" t="s">
        <v>31</v>
      </c>
      <c r="D15" s="13">
        <v>20</v>
      </c>
      <c r="E15" s="15">
        <v>0</v>
      </c>
      <c r="F15" s="15">
        <v>0</v>
      </c>
      <c r="G15" s="15">
        <v>0</v>
      </c>
      <c r="H15" s="16">
        <f t="shared" si="0"/>
        <v>20</v>
      </c>
      <c r="I15" s="15">
        <v>0</v>
      </c>
      <c r="J15" s="8"/>
      <c r="K15" s="8"/>
    </row>
    <row r="16" spans="1:13">
      <c r="A16" s="8">
        <v>13</v>
      </c>
      <c r="B16" s="9" t="s">
        <v>33</v>
      </c>
      <c r="C16" s="9" t="s">
        <v>31</v>
      </c>
      <c r="D16" s="13">
        <v>210</v>
      </c>
      <c r="E16" s="16">
        <v>210</v>
      </c>
      <c r="F16" s="15">
        <v>0</v>
      </c>
      <c r="G16" s="18">
        <f>E16/D16</f>
        <v>1</v>
      </c>
      <c r="H16" s="16">
        <f t="shared" si="0"/>
        <v>140</v>
      </c>
      <c r="I16" s="15">
        <v>70</v>
      </c>
      <c r="J16" s="9" t="s">
        <v>28</v>
      </c>
      <c r="K16" s="8" t="s">
        <v>16</v>
      </c>
    </row>
    <row r="17" ht="15.5" customHeight="1" spans="1:11">
      <c r="A17" s="8">
        <v>14</v>
      </c>
      <c r="B17" s="9" t="s">
        <v>34</v>
      </c>
      <c r="C17" s="9" t="s">
        <v>35</v>
      </c>
      <c r="D17" s="13">
        <v>170.51</v>
      </c>
      <c r="E17" s="15">
        <v>0</v>
      </c>
      <c r="F17" s="15">
        <v>0</v>
      </c>
      <c r="G17" s="15">
        <v>0</v>
      </c>
      <c r="H17" s="16">
        <f t="shared" si="0"/>
        <v>170.51</v>
      </c>
      <c r="I17" s="15">
        <v>0</v>
      </c>
      <c r="J17" s="8"/>
      <c r="K17" s="8"/>
    </row>
    <row r="18" ht="15.5" customHeight="1" spans="1:11">
      <c r="A18" s="8">
        <v>15</v>
      </c>
      <c r="B18" s="9" t="s">
        <v>36</v>
      </c>
      <c r="C18" s="9" t="s">
        <v>35</v>
      </c>
      <c r="D18" s="13">
        <v>110.14</v>
      </c>
      <c r="E18" s="15">
        <v>0</v>
      </c>
      <c r="F18" s="15">
        <v>0</v>
      </c>
      <c r="G18" s="15">
        <v>0</v>
      </c>
      <c r="H18" s="16">
        <f t="shared" si="0"/>
        <v>110.14</v>
      </c>
      <c r="I18" s="15">
        <v>0</v>
      </c>
      <c r="J18" s="9"/>
      <c r="K18" s="8"/>
    </row>
    <row r="19" ht="15.5" customHeight="1" spans="1:11">
      <c r="A19" s="8">
        <v>16</v>
      </c>
      <c r="B19" s="9" t="s">
        <v>37</v>
      </c>
      <c r="C19" s="9" t="s">
        <v>35</v>
      </c>
      <c r="D19" s="13">
        <v>100</v>
      </c>
      <c r="E19" s="14">
        <v>78.2</v>
      </c>
      <c r="F19" s="18">
        <f>E19/D19</f>
        <v>0.782</v>
      </c>
      <c r="G19" s="15">
        <v>0</v>
      </c>
      <c r="H19" s="16">
        <f t="shared" si="0"/>
        <v>100</v>
      </c>
      <c r="I19" s="15">
        <v>0</v>
      </c>
      <c r="J19" s="8"/>
      <c r="K19" s="8" t="s">
        <v>22</v>
      </c>
    </row>
    <row r="20" ht="15.5" customHeight="1" spans="1:11">
      <c r="A20" s="8">
        <v>17</v>
      </c>
      <c r="B20" s="9" t="s">
        <v>38</v>
      </c>
      <c r="C20" s="9" t="s">
        <v>35</v>
      </c>
      <c r="D20" s="13">
        <v>755</v>
      </c>
      <c r="E20" s="14">
        <v>598.5</v>
      </c>
      <c r="F20" s="18">
        <f>E20/D20</f>
        <v>0.792715231788079</v>
      </c>
      <c r="G20" s="15">
        <v>0</v>
      </c>
      <c r="H20" s="16">
        <f t="shared" si="0"/>
        <v>755</v>
      </c>
      <c r="I20" s="15">
        <v>0</v>
      </c>
      <c r="J20" s="8"/>
      <c r="K20" s="8" t="s">
        <v>22</v>
      </c>
    </row>
    <row r="21" ht="15.5" customHeight="1" spans="1:11">
      <c r="A21" s="8">
        <v>18</v>
      </c>
      <c r="B21" s="9" t="s">
        <v>39</v>
      </c>
      <c r="C21" s="9" t="s">
        <v>35</v>
      </c>
      <c r="D21" s="13">
        <v>295</v>
      </c>
      <c r="E21" s="16">
        <v>268.54</v>
      </c>
      <c r="F21" s="18">
        <f t="shared" ref="F21:F24" si="1">E21/D21</f>
        <v>0.910305084745763</v>
      </c>
      <c r="G21" s="15">
        <v>0</v>
      </c>
      <c r="H21" s="16">
        <f t="shared" si="0"/>
        <v>295</v>
      </c>
      <c r="I21" s="15">
        <v>0</v>
      </c>
      <c r="J21" s="8"/>
      <c r="K21" s="8" t="s">
        <v>22</v>
      </c>
    </row>
    <row r="22" ht="15.5" customHeight="1" spans="1:11">
      <c r="A22" s="8">
        <v>19</v>
      </c>
      <c r="B22" s="9" t="s">
        <v>40</v>
      </c>
      <c r="C22" s="9" t="s">
        <v>35</v>
      </c>
      <c r="D22" s="13">
        <v>141.08</v>
      </c>
      <c r="E22" s="14">
        <v>94.7</v>
      </c>
      <c r="F22" s="18">
        <f t="shared" si="1"/>
        <v>0.671250354408846</v>
      </c>
      <c r="G22" s="15">
        <v>0</v>
      </c>
      <c r="H22" s="16">
        <f t="shared" si="0"/>
        <v>141.08</v>
      </c>
      <c r="I22" s="15">
        <v>0</v>
      </c>
      <c r="J22" s="8"/>
      <c r="K22" s="8" t="s">
        <v>22</v>
      </c>
    </row>
    <row r="23" ht="15.5" customHeight="1" spans="1:11">
      <c r="A23" s="8">
        <v>20</v>
      </c>
      <c r="B23" s="9" t="s">
        <v>41</v>
      </c>
      <c r="C23" s="9" t="s">
        <v>35</v>
      </c>
      <c r="D23" s="13">
        <v>165.47</v>
      </c>
      <c r="E23" s="16">
        <v>85.5</v>
      </c>
      <c r="F23" s="18">
        <f t="shared" si="1"/>
        <v>0.516709977639451</v>
      </c>
      <c r="G23" s="15">
        <v>0</v>
      </c>
      <c r="H23" s="16">
        <f t="shared" si="0"/>
        <v>165.47</v>
      </c>
      <c r="I23" s="15">
        <v>0</v>
      </c>
      <c r="J23" s="8"/>
      <c r="K23" s="8" t="s">
        <v>22</v>
      </c>
    </row>
    <row r="24" ht="24" spans="1:11">
      <c r="A24" s="8">
        <v>21</v>
      </c>
      <c r="B24" s="9" t="s">
        <v>42</v>
      </c>
      <c r="C24" s="9" t="s">
        <v>43</v>
      </c>
      <c r="D24" s="13">
        <v>121.4</v>
      </c>
      <c r="E24" s="15">
        <v>0</v>
      </c>
      <c r="F24" s="15">
        <v>0</v>
      </c>
      <c r="G24" s="15">
        <v>0</v>
      </c>
      <c r="H24" s="16">
        <f t="shared" si="0"/>
        <v>121.4</v>
      </c>
      <c r="I24" s="15">
        <v>0</v>
      </c>
      <c r="J24" s="8"/>
      <c r="K24" s="8"/>
    </row>
    <row r="25" ht="15.5" customHeight="1" spans="1:11">
      <c r="A25" s="8">
        <v>22</v>
      </c>
      <c r="B25" s="9" t="s">
        <v>44</v>
      </c>
      <c r="C25" s="9" t="s">
        <v>43</v>
      </c>
      <c r="D25" s="13">
        <v>70.76</v>
      </c>
      <c r="E25" s="15">
        <v>0</v>
      </c>
      <c r="F25" s="15">
        <v>0</v>
      </c>
      <c r="G25" s="15">
        <v>0</v>
      </c>
      <c r="H25" s="16">
        <f t="shared" si="0"/>
        <v>70.76</v>
      </c>
      <c r="I25" s="15">
        <v>0</v>
      </c>
      <c r="J25" s="8"/>
      <c r="K25" s="9"/>
    </row>
    <row r="26" ht="15.5" customHeight="1" spans="1:11">
      <c r="A26" s="8">
        <v>23</v>
      </c>
      <c r="B26" s="9" t="s">
        <v>45</v>
      </c>
      <c r="C26" s="9" t="s">
        <v>43</v>
      </c>
      <c r="D26" s="13">
        <v>98.59</v>
      </c>
      <c r="E26" s="14">
        <v>98.59</v>
      </c>
      <c r="F26" s="15">
        <v>0</v>
      </c>
      <c r="G26" s="18">
        <f>E26/D26</f>
        <v>1</v>
      </c>
      <c r="H26" s="16">
        <f t="shared" si="0"/>
        <v>98.59</v>
      </c>
      <c r="I26" s="15">
        <v>0</v>
      </c>
      <c r="J26" s="8"/>
      <c r="K26" s="9" t="s">
        <v>16</v>
      </c>
    </row>
    <row r="27" ht="15.5" customHeight="1" spans="1:11">
      <c r="A27" s="8">
        <v>24</v>
      </c>
      <c r="B27" s="9" t="s">
        <v>46</v>
      </c>
      <c r="C27" s="9" t="s">
        <v>43</v>
      </c>
      <c r="D27" s="13">
        <v>34.4</v>
      </c>
      <c r="E27" s="16">
        <v>34.4</v>
      </c>
      <c r="F27" s="15">
        <v>0</v>
      </c>
      <c r="G27" s="18">
        <f>E27/D27</f>
        <v>1</v>
      </c>
      <c r="H27" s="16">
        <f t="shared" si="0"/>
        <v>34.4</v>
      </c>
      <c r="I27" s="15">
        <v>0</v>
      </c>
      <c r="J27" s="8"/>
      <c r="K27" s="9" t="s">
        <v>16</v>
      </c>
    </row>
    <row r="28" ht="15.5" customHeight="1" spans="1:11">
      <c r="A28" s="8">
        <v>25</v>
      </c>
      <c r="B28" s="9" t="s">
        <v>47</v>
      </c>
      <c r="C28" s="9" t="s">
        <v>48</v>
      </c>
      <c r="D28" s="13">
        <v>153.19</v>
      </c>
      <c r="E28" s="16">
        <v>153.19</v>
      </c>
      <c r="F28" s="15">
        <v>0</v>
      </c>
      <c r="G28" s="18">
        <f>E28/D28</f>
        <v>1</v>
      </c>
      <c r="H28" s="16">
        <f t="shared" si="0"/>
        <v>153.19</v>
      </c>
      <c r="I28" s="15">
        <v>0</v>
      </c>
      <c r="J28" s="8"/>
      <c r="K28" s="9" t="s">
        <v>16</v>
      </c>
    </row>
    <row r="29" ht="15.5" customHeight="1" spans="1:11">
      <c r="A29" s="8">
        <v>26</v>
      </c>
      <c r="B29" s="9" t="s">
        <v>38</v>
      </c>
      <c r="C29" s="9" t="s">
        <v>49</v>
      </c>
      <c r="D29" s="13">
        <v>250</v>
      </c>
      <c r="E29" s="15">
        <v>213</v>
      </c>
      <c r="F29" s="18">
        <f>E29/D29</f>
        <v>0.852</v>
      </c>
      <c r="G29" s="15">
        <v>0</v>
      </c>
      <c r="H29" s="16">
        <f t="shared" si="0"/>
        <v>250</v>
      </c>
      <c r="I29" s="15">
        <v>0</v>
      </c>
      <c r="J29" s="8"/>
      <c r="K29" s="9"/>
    </row>
    <row r="30" ht="24" spans="1:11">
      <c r="A30" s="8">
        <v>27</v>
      </c>
      <c r="B30" s="9" t="s">
        <v>50</v>
      </c>
      <c r="C30" s="9" t="s">
        <v>49</v>
      </c>
      <c r="D30" s="13">
        <v>131</v>
      </c>
      <c r="E30" s="15">
        <v>0</v>
      </c>
      <c r="F30" s="15">
        <v>0</v>
      </c>
      <c r="G30" s="15">
        <v>0</v>
      </c>
      <c r="H30" s="16">
        <f t="shared" si="0"/>
        <v>131</v>
      </c>
      <c r="I30" s="15">
        <v>0</v>
      </c>
      <c r="J30" s="8"/>
      <c r="K30" s="8"/>
    </row>
    <row r="31" ht="15.5" customHeight="1" spans="1:11">
      <c r="A31" s="8">
        <v>28</v>
      </c>
      <c r="B31" s="9" t="s">
        <v>17</v>
      </c>
      <c r="C31" s="9" t="s">
        <v>49</v>
      </c>
      <c r="D31" s="13">
        <v>228.91</v>
      </c>
      <c r="E31" s="15">
        <v>0</v>
      </c>
      <c r="F31" s="15">
        <v>0</v>
      </c>
      <c r="G31" s="15">
        <v>0</v>
      </c>
      <c r="H31" s="16">
        <f t="shared" si="0"/>
        <v>228.91</v>
      </c>
      <c r="I31" s="15">
        <v>0</v>
      </c>
      <c r="J31" s="8"/>
      <c r="K31" s="8"/>
    </row>
    <row r="32" ht="15.5" customHeight="1" spans="1:11">
      <c r="A32" s="8">
        <v>29</v>
      </c>
      <c r="B32" s="9" t="s">
        <v>51</v>
      </c>
      <c r="C32" s="9" t="s">
        <v>49</v>
      </c>
      <c r="D32" s="13">
        <v>100</v>
      </c>
      <c r="E32" s="14">
        <v>100</v>
      </c>
      <c r="F32" s="15">
        <v>0</v>
      </c>
      <c r="G32" s="18">
        <f>E32/D32</f>
        <v>1</v>
      </c>
      <c r="H32" s="16">
        <f t="shared" si="0"/>
        <v>100</v>
      </c>
      <c r="I32" s="15">
        <v>0</v>
      </c>
      <c r="J32" s="8"/>
      <c r="K32" s="8" t="s">
        <v>16</v>
      </c>
    </row>
    <row r="33" ht="15.5" customHeight="1" spans="1:11">
      <c r="A33" s="8">
        <v>30</v>
      </c>
      <c r="B33" s="9" t="s">
        <v>40</v>
      </c>
      <c r="C33" s="9" t="s">
        <v>49</v>
      </c>
      <c r="D33" s="13">
        <v>153.25</v>
      </c>
      <c r="E33" s="15">
        <v>0</v>
      </c>
      <c r="F33" s="15">
        <v>0</v>
      </c>
      <c r="G33" s="15">
        <v>0</v>
      </c>
      <c r="H33" s="16">
        <f t="shared" si="0"/>
        <v>153.25</v>
      </c>
      <c r="I33" s="15">
        <v>0</v>
      </c>
      <c r="J33" s="8"/>
      <c r="K33" s="9"/>
    </row>
    <row r="34" ht="15.5" customHeight="1" spans="1:11">
      <c r="A34" s="8">
        <v>31</v>
      </c>
      <c r="B34" s="9" t="s">
        <v>52</v>
      </c>
      <c r="C34" s="9" t="s">
        <v>49</v>
      </c>
      <c r="D34" s="13">
        <v>3.5</v>
      </c>
      <c r="E34" s="15">
        <v>0</v>
      </c>
      <c r="F34" s="15">
        <v>0</v>
      </c>
      <c r="G34" s="15">
        <v>0</v>
      </c>
      <c r="H34" s="16">
        <f t="shared" si="0"/>
        <v>3.5</v>
      </c>
      <c r="I34" s="15">
        <v>0</v>
      </c>
      <c r="J34" s="8"/>
      <c r="K34" s="9"/>
    </row>
    <row r="35" ht="15.5" customHeight="1" spans="1:11">
      <c r="A35" s="8">
        <v>32</v>
      </c>
      <c r="B35" s="9" t="s">
        <v>53</v>
      </c>
      <c r="C35" s="9" t="s">
        <v>49</v>
      </c>
      <c r="D35" s="13">
        <v>2.5</v>
      </c>
      <c r="E35" s="15">
        <v>0</v>
      </c>
      <c r="F35" s="15">
        <v>0</v>
      </c>
      <c r="G35" s="15">
        <v>0</v>
      </c>
      <c r="H35" s="16">
        <f t="shared" si="0"/>
        <v>2.5</v>
      </c>
      <c r="I35" s="15">
        <v>0</v>
      </c>
      <c r="J35" s="8"/>
      <c r="K35" s="8"/>
    </row>
    <row r="36" ht="15.5" customHeight="1" spans="1:11">
      <c r="A36" s="8">
        <v>33</v>
      </c>
      <c r="B36" s="9" t="s">
        <v>54</v>
      </c>
      <c r="C36" s="9" t="s">
        <v>49</v>
      </c>
      <c r="D36" s="13">
        <v>5</v>
      </c>
      <c r="E36" s="15">
        <v>0</v>
      </c>
      <c r="F36" s="15">
        <v>0</v>
      </c>
      <c r="G36" s="15">
        <v>0</v>
      </c>
      <c r="H36" s="16">
        <f t="shared" si="0"/>
        <v>5</v>
      </c>
      <c r="I36" s="15">
        <v>0</v>
      </c>
      <c r="J36" s="8"/>
      <c r="K36" s="8"/>
    </row>
    <row r="37" ht="15.5" customHeight="1" spans="1:11">
      <c r="A37" s="8">
        <v>34</v>
      </c>
      <c r="B37" s="9" t="s">
        <v>55</v>
      </c>
      <c r="C37" s="9" t="s">
        <v>49</v>
      </c>
      <c r="D37" s="13">
        <v>6.5</v>
      </c>
      <c r="E37" s="15">
        <v>0</v>
      </c>
      <c r="F37" s="15">
        <v>0</v>
      </c>
      <c r="G37" s="15">
        <v>0</v>
      </c>
      <c r="H37" s="16">
        <f t="shared" ref="H37:H68" si="2">D37-I37</f>
        <v>6.5</v>
      </c>
      <c r="I37" s="15">
        <v>0</v>
      </c>
      <c r="J37" s="9"/>
      <c r="K37" s="8"/>
    </row>
    <row r="38" ht="15.5" customHeight="1" spans="1:11">
      <c r="A38" s="8">
        <v>35</v>
      </c>
      <c r="B38" s="9" t="s">
        <v>56</v>
      </c>
      <c r="C38" s="9" t="s">
        <v>49</v>
      </c>
      <c r="D38" s="13">
        <v>4.5</v>
      </c>
      <c r="E38" s="15">
        <v>0</v>
      </c>
      <c r="F38" s="15">
        <v>0</v>
      </c>
      <c r="G38" s="15">
        <v>0</v>
      </c>
      <c r="H38" s="16">
        <f t="shared" si="2"/>
        <v>4.5</v>
      </c>
      <c r="I38" s="15">
        <v>0</v>
      </c>
      <c r="J38" s="8"/>
      <c r="K38" s="8"/>
    </row>
    <row r="39" ht="15.5" customHeight="1" spans="1:11">
      <c r="A39" s="8">
        <v>36</v>
      </c>
      <c r="B39" s="9" t="s">
        <v>57</v>
      </c>
      <c r="C39" s="9" t="s">
        <v>49</v>
      </c>
      <c r="D39" s="13">
        <v>3</v>
      </c>
      <c r="E39" s="15">
        <v>0</v>
      </c>
      <c r="F39" s="15">
        <v>0</v>
      </c>
      <c r="G39" s="15">
        <v>0</v>
      </c>
      <c r="H39" s="16">
        <f t="shared" si="2"/>
        <v>3</v>
      </c>
      <c r="I39" s="15">
        <v>0</v>
      </c>
      <c r="J39" s="9"/>
      <c r="K39" s="8"/>
    </row>
    <row r="40" ht="15.5" customHeight="1" spans="1:11">
      <c r="A40" s="8">
        <v>37</v>
      </c>
      <c r="B40" s="9" t="s">
        <v>58</v>
      </c>
      <c r="C40" s="9" t="s">
        <v>49</v>
      </c>
      <c r="D40" s="13">
        <v>1.6</v>
      </c>
      <c r="E40" s="15">
        <v>0</v>
      </c>
      <c r="F40" s="15">
        <v>0</v>
      </c>
      <c r="G40" s="15">
        <v>0</v>
      </c>
      <c r="H40" s="16">
        <f t="shared" si="2"/>
        <v>1.6</v>
      </c>
      <c r="I40" s="15">
        <v>0</v>
      </c>
      <c r="J40" s="8"/>
      <c r="K40" s="8"/>
    </row>
    <row r="41" ht="15.5" customHeight="1" spans="1:11">
      <c r="A41" s="8">
        <v>38</v>
      </c>
      <c r="B41" s="9" t="s">
        <v>59</v>
      </c>
      <c r="C41" s="9" t="s">
        <v>49</v>
      </c>
      <c r="D41" s="13">
        <v>5.5</v>
      </c>
      <c r="E41" s="15">
        <v>0</v>
      </c>
      <c r="F41" s="15">
        <v>0</v>
      </c>
      <c r="G41" s="15">
        <v>0</v>
      </c>
      <c r="H41" s="16">
        <f t="shared" si="2"/>
        <v>5.5</v>
      </c>
      <c r="I41" s="15">
        <v>0</v>
      </c>
      <c r="J41" s="8"/>
      <c r="K41" s="8"/>
    </row>
    <row r="42" ht="15.5" customHeight="1" spans="1:11">
      <c r="A42" s="8">
        <v>39</v>
      </c>
      <c r="B42" s="9" t="s">
        <v>60</v>
      </c>
      <c r="C42" s="9" t="s">
        <v>49</v>
      </c>
      <c r="D42" s="13">
        <v>1.5</v>
      </c>
      <c r="E42" s="15">
        <v>0</v>
      </c>
      <c r="F42" s="15">
        <v>0</v>
      </c>
      <c r="G42" s="15">
        <v>0</v>
      </c>
      <c r="H42" s="16">
        <f t="shared" si="2"/>
        <v>1.5</v>
      </c>
      <c r="I42" s="15">
        <v>0</v>
      </c>
      <c r="J42" s="8"/>
      <c r="K42" s="8"/>
    </row>
    <row r="43" ht="15.5" customHeight="1" spans="1:11">
      <c r="A43" s="8">
        <v>40</v>
      </c>
      <c r="B43" s="9" t="s">
        <v>61</v>
      </c>
      <c r="C43" s="9" t="s">
        <v>49</v>
      </c>
      <c r="D43" s="13">
        <v>2</v>
      </c>
      <c r="E43" s="16">
        <v>2</v>
      </c>
      <c r="F43" s="15">
        <v>0</v>
      </c>
      <c r="G43" s="18">
        <f>E43/D43</f>
        <v>1</v>
      </c>
      <c r="H43" s="16">
        <f t="shared" si="2"/>
        <v>2</v>
      </c>
      <c r="I43" s="15">
        <v>0</v>
      </c>
      <c r="J43" s="9"/>
      <c r="K43" s="8" t="s">
        <v>16</v>
      </c>
    </row>
    <row r="44" ht="15.5" customHeight="1" spans="1:11">
      <c r="A44" s="8">
        <v>41</v>
      </c>
      <c r="B44" s="9" t="s">
        <v>62</v>
      </c>
      <c r="C44" s="9" t="s">
        <v>49</v>
      </c>
      <c r="D44" s="13">
        <v>2.5</v>
      </c>
      <c r="E44" s="15">
        <v>0</v>
      </c>
      <c r="F44" s="15">
        <v>0</v>
      </c>
      <c r="G44" s="15">
        <v>0</v>
      </c>
      <c r="H44" s="16">
        <f t="shared" si="2"/>
        <v>2.5</v>
      </c>
      <c r="I44" s="15">
        <v>0</v>
      </c>
      <c r="J44" s="8"/>
      <c r="K44" s="8"/>
    </row>
    <row r="45" ht="15.5" customHeight="1" spans="1:11">
      <c r="A45" s="8">
        <v>42</v>
      </c>
      <c r="B45" s="9" t="s">
        <v>63</v>
      </c>
      <c r="C45" s="9" t="s">
        <v>49</v>
      </c>
      <c r="D45" s="13">
        <v>2.5</v>
      </c>
      <c r="E45" s="15">
        <v>0</v>
      </c>
      <c r="F45" s="15">
        <v>0</v>
      </c>
      <c r="G45" s="15">
        <v>0</v>
      </c>
      <c r="H45" s="16">
        <f t="shared" si="2"/>
        <v>2.5</v>
      </c>
      <c r="I45" s="15">
        <v>0</v>
      </c>
      <c r="J45" s="8"/>
      <c r="K45" s="8"/>
    </row>
    <row r="46" ht="15.5" customHeight="1" spans="1:11">
      <c r="A46" s="8">
        <v>43</v>
      </c>
      <c r="B46" s="9" t="s">
        <v>64</v>
      </c>
      <c r="C46" s="9" t="s">
        <v>49</v>
      </c>
      <c r="D46" s="13">
        <v>1</v>
      </c>
      <c r="E46" s="15">
        <v>0</v>
      </c>
      <c r="F46" s="15">
        <v>0</v>
      </c>
      <c r="G46" s="15">
        <v>0</v>
      </c>
      <c r="H46" s="16">
        <f t="shared" si="2"/>
        <v>1</v>
      </c>
      <c r="I46" s="15">
        <v>0</v>
      </c>
      <c r="J46" s="8"/>
      <c r="K46" s="8"/>
    </row>
    <row r="47" ht="15.5" customHeight="1" spans="1:11">
      <c r="A47" s="8">
        <v>44</v>
      </c>
      <c r="B47" s="9" t="s">
        <v>65</v>
      </c>
      <c r="C47" s="9" t="s">
        <v>49</v>
      </c>
      <c r="D47" s="13">
        <v>2</v>
      </c>
      <c r="E47" s="15">
        <v>0</v>
      </c>
      <c r="F47" s="15">
        <v>0</v>
      </c>
      <c r="G47" s="15">
        <v>0</v>
      </c>
      <c r="H47" s="16">
        <f t="shared" si="2"/>
        <v>2</v>
      </c>
      <c r="I47" s="15">
        <v>0</v>
      </c>
      <c r="J47" s="8"/>
      <c r="K47" s="8"/>
    </row>
    <row r="48" ht="15.5" customHeight="1" spans="1:11">
      <c r="A48" s="8">
        <v>45</v>
      </c>
      <c r="B48" s="9" t="s">
        <v>66</v>
      </c>
      <c r="C48" s="9" t="s">
        <v>49</v>
      </c>
      <c r="D48" s="13">
        <v>2</v>
      </c>
      <c r="E48" s="15">
        <v>0</v>
      </c>
      <c r="F48" s="15">
        <v>0</v>
      </c>
      <c r="G48" s="15">
        <v>0</v>
      </c>
      <c r="H48" s="16">
        <f t="shared" si="2"/>
        <v>2</v>
      </c>
      <c r="I48" s="15">
        <v>0</v>
      </c>
      <c r="J48" s="8"/>
      <c r="K48" s="8"/>
    </row>
    <row r="49" ht="15.5" customHeight="1" spans="1:11">
      <c r="A49" s="8">
        <v>46</v>
      </c>
      <c r="B49" s="9" t="s">
        <v>67</v>
      </c>
      <c r="C49" s="9" t="s">
        <v>49</v>
      </c>
      <c r="D49" s="13">
        <v>3.1</v>
      </c>
      <c r="E49" s="15">
        <v>0</v>
      </c>
      <c r="F49" s="15">
        <v>0</v>
      </c>
      <c r="G49" s="15">
        <v>0</v>
      </c>
      <c r="H49" s="16">
        <f t="shared" si="2"/>
        <v>3.1</v>
      </c>
      <c r="I49" s="15">
        <v>0</v>
      </c>
      <c r="J49" s="8"/>
      <c r="K49" s="8"/>
    </row>
    <row r="50" ht="15.5" customHeight="1" spans="1:11">
      <c r="A50" s="8">
        <v>47</v>
      </c>
      <c r="B50" s="9" t="s">
        <v>68</v>
      </c>
      <c r="C50" s="9" t="s">
        <v>49</v>
      </c>
      <c r="D50" s="13">
        <v>3.94</v>
      </c>
      <c r="E50" s="15">
        <v>0</v>
      </c>
      <c r="F50" s="15">
        <v>0</v>
      </c>
      <c r="G50" s="15">
        <v>0</v>
      </c>
      <c r="H50" s="16">
        <f t="shared" si="2"/>
        <v>3.94</v>
      </c>
      <c r="I50" s="15">
        <v>0</v>
      </c>
      <c r="J50" s="8"/>
      <c r="K50" s="8"/>
    </row>
    <row r="51" ht="15.5" customHeight="1" spans="1:11">
      <c r="A51" s="8">
        <v>48</v>
      </c>
      <c r="B51" s="9" t="s">
        <v>69</v>
      </c>
      <c r="C51" s="9" t="s">
        <v>49</v>
      </c>
      <c r="D51" s="13">
        <v>2.84</v>
      </c>
      <c r="E51" s="15">
        <v>0</v>
      </c>
      <c r="F51" s="15">
        <v>0</v>
      </c>
      <c r="G51" s="15">
        <v>0</v>
      </c>
      <c r="H51" s="16">
        <f t="shared" si="2"/>
        <v>2.84</v>
      </c>
      <c r="I51" s="15">
        <v>0</v>
      </c>
      <c r="J51" s="8"/>
      <c r="K51" s="8"/>
    </row>
    <row r="52" ht="15.5" customHeight="1" spans="1:11">
      <c r="A52" s="8">
        <v>49</v>
      </c>
      <c r="B52" s="9" t="s">
        <v>70</v>
      </c>
      <c r="C52" s="9" t="s">
        <v>49</v>
      </c>
      <c r="D52" s="13">
        <v>3.27</v>
      </c>
      <c r="E52" s="16">
        <v>3.27</v>
      </c>
      <c r="F52" s="15">
        <v>0</v>
      </c>
      <c r="G52" s="18">
        <f>E52/D52</f>
        <v>1</v>
      </c>
      <c r="H52" s="16">
        <f t="shared" si="2"/>
        <v>3.27</v>
      </c>
      <c r="I52" s="15">
        <v>0</v>
      </c>
      <c r="J52" s="8"/>
      <c r="K52" s="8" t="s">
        <v>16</v>
      </c>
    </row>
    <row r="53" ht="15.5" customHeight="1" spans="1:11">
      <c r="A53" s="8">
        <v>50</v>
      </c>
      <c r="B53" s="9" t="s">
        <v>71</v>
      </c>
      <c r="C53" s="9" t="s">
        <v>49</v>
      </c>
      <c r="D53" s="13">
        <v>6.5</v>
      </c>
      <c r="E53" s="15">
        <v>0</v>
      </c>
      <c r="F53" s="15">
        <v>0</v>
      </c>
      <c r="G53" s="15">
        <v>0</v>
      </c>
      <c r="H53" s="16">
        <f t="shared" si="2"/>
        <v>6.5</v>
      </c>
      <c r="I53" s="15">
        <v>0</v>
      </c>
      <c r="J53" s="9"/>
      <c r="K53" s="8"/>
    </row>
    <row r="54" ht="15.5" customHeight="1" spans="1:11">
      <c r="A54" s="8">
        <v>51</v>
      </c>
      <c r="B54" s="9" t="s">
        <v>72</v>
      </c>
      <c r="C54" s="9" t="s">
        <v>49</v>
      </c>
      <c r="D54" s="13">
        <v>0.9</v>
      </c>
      <c r="E54" s="15">
        <v>0</v>
      </c>
      <c r="F54" s="15">
        <v>0</v>
      </c>
      <c r="G54" s="15">
        <v>0</v>
      </c>
      <c r="H54" s="16">
        <f t="shared" si="2"/>
        <v>0.9</v>
      </c>
      <c r="I54" s="15">
        <v>0</v>
      </c>
      <c r="J54" s="9"/>
      <c r="K54" s="8"/>
    </row>
    <row r="55" ht="15.5" customHeight="1" spans="1:11">
      <c r="A55" s="8">
        <v>52</v>
      </c>
      <c r="B55" s="9" t="s">
        <v>73</v>
      </c>
      <c r="C55" s="9" t="s">
        <v>49</v>
      </c>
      <c r="D55" s="13">
        <v>5</v>
      </c>
      <c r="E55" s="15">
        <v>0</v>
      </c>
      <c r="F55" s="15">
        <v>0</v>
      </c>
      <c r="G55" s="15">
        <v>0</v>
      </c>
      <c r="H55" s="16">
        <f t="shared" si="2"/>
        <v>5</v>
      </c>
      <c r="I55" s="15">
        <v>0</v>
      </c>
      <c r="J55" s="8"/>
      <c r="K55" s="8"/>
    </row>
    <row r="56" ht="15.5" customHeight="1" spans="1:11">
      <c r="A56" s="8">
        <v>53</v>
      </c>
      <c r="B56" s="9" t="s">
        <v>74</v>
      </c>
      <c r="C56" s="9" t="s">
        <v>49</v>
      </c>
      <c r="D56" s="13">
        <v>3</v>
      </c>
      <c r="E56" s="15">
        <v>0</v>
      </c>
      <c r="F56" s="15">
        <v>0</v>
      </c>
      <c r="G56" s="15">
        <v>0</v>
      </c>
      <c r="H56" s="16">
        <f t="shared" si="2"/>
        <v>3</v>
      </c>
      <c r="I56" s="15">
        <v>0</v>
      </c>
      <c r="J56" s="8"/>
      <c r="K56" s="8"/>
    </row>
    <row r="57" ht="15.5" customHeight="1" spans="1:11">
      <c r="A57" s="8">
        <v>54</v>
      </c>
      <c r="B57" s="9" t="s">
        <v>75</v>
      </c>
      <c r="C57" s="9" t="s">
        <v>49</v>
      </c>
      <c r="D57" s="13">
        <v>2.2</v>
      </c>
      <c r="E57" s="15">
        <v>0</v>
      </c>
      <c r="F57" s="15">
        <v>0</v>
      </c>
      <c r="G57" s="15">
        <v>0</v>
      </c>
      <c r="H57" s="16">
        <f t="shared" si="2"/>
        <v>2.2</v>
      </c>
      <c r="I57" s="15">
        <v>0</v>
      </c>
      <c r="J57" s="8"/>
      <c r="K57" s="8"/>
    </row>
    <row r="58" ht="15.5" customHeight="1" spans="1:11">
      <c r="A58" s="8">
        <v>55</v>
      </c>
      <c r="B58" s="9" t="s">
        <v>76</v>
      </c>
      <c r="C58" s="9" t="s">
        <v>49</v>
      </c>
      <c r="D58" s="13">
        <v>3</v>
      </c>
      <c r="E58" s="15">
        <v>0</v>
      </c>
      <c r="F58" s="15">
        <v>0</v>
      </c>
      <c r="G58" s="15">
        <v>0</v>
      </c>
      <c r="H58" s="16">
        <f t="shared" si="2"/>
        <v>3</v>
      </c>
      <c r="I58" s="15">
        <v>0</v>
      </c>
      <c r="J58" s="8"/>
      <c r="K58" s="8"/>
    </row>
    <row r="59" ht="15.5" customHeight="1" spans="1:11">
      <c r="A59" s="8">
        <v>56</v>
      </c>
      <c r="B59" s="9" t="s">
        <v>77</v>
      </c>
      <c r="C59" s="9" t="s">
        <v>49</v>
      </c>
      <c r="D59" s="13">
        <v>2.3</v>
      </c>
      <c r="E59" s="15">
        <v>0</v>
      </c>
      <c r="F59" s="15">
        <v>0</v>
      </c>
      <c r="G59" s="15">
        <v>0</v>
      </c>
      <c r="H59" s="16">
        <f t="shared" si="2"/>
        <v>2.3</v>
      </c>
      <c r="I59" s="15">
        <v>0</v>
      </c>
      <c r="J59" s="8"/>
      <c r="K59" s="8"/>
    </row>
    <row r="60" ht="15.5" customHeight="1" spans="1:11">
      <c r="A60" s="8">
        <v>57</v>
      </c>
      <c r="B60" s="9" t="s">
        <v>78</v>
      </c>
      <c r="C60" s="9" t="s">
        <v>49</v>
      </c>
      <c r="D60" s="13">
        <v>2</v>
      </c>
      <c r="E60" s="15">
        <v>0</v>
      </c>
      <c r="F60" s="15">
        <v>0</v>
      </c>
      <c r="G60" s="15">
        <v>0</v>
      </c>
      <c r="H60" s="16">
        <f t="shared" si="2"/>
        <v>2</v>
      </c>
      <c r="I60" s="15">
        <v>0</v>
      </c>
      <c r="J60" s="8"/>
      <c r="K60" s="8"/>
    </row>
    <row r="61" ht="15.5" customHeight="1" spans="1:11">
      <c r="A61" s="8">
        <v>58</v>
      </c>
      <c r="B61" s="9" t="s">
        <v>79</v>
      </c>
      <c r="C61" s="9" t="s">
        <v>49</v>
      </c>
      <c r="D61" s="13">
        <v>3</v>
      </c>
      <c r="E61" s="15">
        <v>0</v>
      </c>
      <c r="F61" s="15">
        <v>0</v>
      </c>
      <c r="G61" s="15">
        <v>0</v>
      </c>
      <c r="H61" s="16">
        <f t="shared" si="2"/>
        <v>3</v>
      </c>
      <c r="I61" s="15">
        <v>0</v>
      </c>
      <c r="J61" s="8"/>
      <c r="K61" s="8"/>
    </row>
    <row r="62" ht="15.5" customHeight="1" spans="1:11">
      <c r="A62" s="8">
        <v>59</v>
      </c>
      <c r="B62" s="9" t="s">
        <v>80</v>
      </c>
      <c r="C62" s="9" t="s">
        <v>49</v>
      </c>
      <c r="D62" s="13">
        <v>2.8</v>
      </c>
      <c r="E62" s="15">
        <v>0</v>
      </c>
      <c r="F62" s="15">
        <v>0</v>
      </c>
      <c r="G62" s="15">
        <v>0</v>
      </c>
      <c r="H62" s="16">
        <f t="shared" si="2"/>
        <v>2.8</v>
      </c>
      <c r="I62" s="15">
        <v>0</v>
      </c>
      <c r="J62" s="8"/>
      <c r="K62" s="8"/>
    </row>
    <row r="63" ht="15.5" customHeight="1" spans="1:11">
      <c r="A63" s="8">
        <v>60</v>
      </c>
      <c r="B63" s="9" t="s">
        <v>81</v>
      </c>
      <c r="C63" s="9" t="s">
        <v>49</v>
      </c>
      <c r="D63" s="13">
        <v>1.6</v>
      </c>
      <c r="E63" s="15">
        <v>0</v>
      </c>
      <c r="F63" s="15">
        <v>0</v>
      </c>
      <c r="G63" s="15">
        <v>0</v>
      </c>
      <c r="H63" s="16">
        <f t="shared" si="2"/>
        <v>1.6</v>
      </c>
      <c r="I63" s="15">
        <v>0</v>
      </c>
      <c r="J63" s="8"/>
      <c r="K63" s="8"/>
    </row>
    <row r="64" ht="15.5" customHeight="1" spans="1:11">
      <c r="A64" s="8">
        <v>61</v>
      </c>
      <c r="B64" s="9" t="s">
        <v>82</v>
      </c>
      <c r="C64" s="9" t="s">
        <v>49</v>
      </c>
      <c r="D64" s="13">
        <v>4</v>
      </c>
      <c r="E64" s="15">
        <v>0</v>
      </c>
      <c r="F64" s="15">
        <v>0</v>
      </c>
      <c r="G64" s="15">
        <v>0</v>
      </c>
      <c r="H64" s="16">
        <f t="shared" si="2"/>
        <v>4</v>
      </c>
      <c r="I64" s="15">
        <v>0</v>
      </c>
      <c r="J64" s="8"/>
      <c r="K64" s="8"/>
    </row>
    <row r="65" ht="15.5" customHeight="1" spans="1:11">
      <c r="A65" s="8">
        <v>62</v>
      </c>
      <c r="B65" s="9" t="s">
        <v>83</v>
      </c>
      <c r="C65" s="9" t="s">
        <v>49</v>
      </c>
      <c r="D65" s="13">
        <v>5.8</v>
      </c>
      <c r="E65" s="15">
        <v>0</v>
      </c>
      <c r="F65" s="15">
        <v>0</v>
      </c>
      <c r="G65" s="15">
        <v>0</v>
      </c>
      <c r="H65" s="16">
        <f t="shared" si="2"/>
        <v>5.8</v>
      </c>
      <c r="I65" s="15">
        <v>0</v>
      </c>
      <c r="J65" s="8"/>
      <c r="K65" s="8"/>
    </row>
    <row r="66" ht="15.5" customHeight="1" spans="1:11">
      <c r="A66" s="8">
        <v>63</v>
      </c>
      <c r="B66" s="9" t="s">
        <v>84</v>
      </c>
      <c r="C66" s="9" t="s">
        <v>49</v>
      </c>
      <c r="D66" s="13">
        <v>2.4</v>
      </c>
      <c r="E66" s="15">
        <v>0</v>
      </c>
      <c r="F66" s="15">
        <v>0</v>
      </c>
      <c r="G66" s="15">
        <v>0</v>
      </c>
      <c r="H66" s="16">
        <f t="shared" si="2"/>
        <v>2.4</v>
      </c>
      <c r="I66" s="15">
        <v>0</v>
      </c>
      <c r="J66" s="8"/>
      <c r="K66" s="8"/>
    </row>
    <row r="67" ht="15.5" customHeight="1" spans="1:11">
      <c r="A67" s="8">
        <v>64</v>
      </c>
      <c r="B67" s="9" t="s">
        <v>85</v>
      </c>
      <c r="C67" s="9" t="s">
        <v>49</v>
      </c>
      <c r="D67" s="13">
        <v>3</v>
      </c>
      <c r="E67" s="15">
        <v>0</v>
      </c>
      <c r="F67" s="15">
        <v>0</v>
      </c>
      <c r="G67" s="15">
        <v>0</v>
      </c>
      <c r="H67" s="16">
        <f t="shared" si="2"/>
        <v>3</v>
      </c>
      <c r="I67" s="15">
        <v>0</v>
      </c>
      <c r="J67" s="8"/>
      <c r="K67" s="8"/>
    </row>
    <row r="68" ht="15.5" customHeight="1" spans="1:11">
      <c r="A68" s="8">
        <v>65</v>
      </c>
      <c r="B68" s="9" t="s">
        <v>86</v>
      </c>
      <c r="C68" s="9" t="s">
        <v>49</v>
      </c>
      <c r="D68" s="13">
        <v>1.2</v>
      </c>
      <c r="E68" s="15">
        <v>0</v>
      </c>
      <c r="F68" s="15">
        <v>0</v>
      </c>
      <c r="G68" s="15">
        <v>0</v>
      </c>
      <c r="H68" s="16">
        <f t="shared" si="2"/>
        <v>1.2</v>
      </c>
      <c r="I68" s="15">
        <v>0</v>
      </c>
      <c r="J68" s="8"/>
      <c r="K68" s="8"/>
    </row>
    <row r="69" ht="15.5" customHeight="1" spans="1:11">
      <c r="A69" s="8">
        <v>66</v>
      </c>
      <c r="B69" s="9" t="s">
        <v>87</v>
      </c>
      <c r="C69" s="9" t="s">
        <v>49</v>
      </c>
      <c r="D69" s="13">
        <v>3.7</v>
      </c>
      <c r="E69" s="15">
        <v>0</v>
      </c>
      <c r="F69" s="15">
        <v>0</v>
      </c>
      <c r="G69" s="15">
        <v>0</v>
      </c>
      <c r="H69" s="16">
        <f t="shared" ref="H69:H98" si="3">D69-I69</f>
        <v>3.7</v>
      </c>
      <c r="I69" s="15">
        <v>0</v>
      </c>
      <c r="J69" s="8"/>
      <c r="K69" s="8"/>
    </row>
    <row r="70" ht="15.5" customHeight="1" spans="1:11">
      <c r="A70" s="8">
        <v>67</v>
      </c>
      <c r="B70" s="9" t="s">
        <v>88</v>
      </c>
      <c r="C70" s="9" t="s">
        <v>49</v>
      </c>
      <c r="D70" s="13">
        <v>4.5</v>
      </c>
      <c r="E70" s="15">
        <v>0</v>
      </c>
      <c r="F70" s="15">
        <v>0</v>
      </c>
      <c r="G70" s="15">
        <v>0</v>
      </c>
      <c r="H70" s="16">
        <f t="shared" si="3"/>
        <v>4.5</v>
      </c>
      <c r="I70" s="15">
        <v>0</v>
      </c>
      <c r="J70" s="8"/>
      <c r="K70" s="8"/>
    </row>
    <row r="71" ht="15.5" customHeight="1" spans="1:11">
      <c r="A71" s="8">
        <v>68</v>
      </c>
      <c r="B71" s="9" t="s">
        <v>89</v>
      </c>
      <c r="C71" s="9" t="s">
        <v>49</v>
      </c>
      <c r="D71" s="13">
        <v>2.8</v>
      </c>
      <c r="E71" s="15">
        <v>0</v>
      </c>
      <c r="F71" s="15">
        <v>0</v>
      </c>
      <c r="G71" s="15">
        <v>0</v>
      </c>
      <c r="H71" s="16">
        <f t="shared" si="3"/>
        <v>2.8</v>
      </c>
      <c r="I71" s="15">
        <v>0</v>
      </c>
      <c r="J71" s="8"/>
      <c r="K71" s="8"/>
    </row>
    <row r="72" ht="15.5" customHeight="1" spans="1:11">
      <c r="A72" s="8">
        <v>69</v>
      </c>
      <c r="B72" s="9" t="s">
        <v>90</v>
      </c>
      <c r="C72" s="9" t="s">
        <v>49</v>
      </c>
      <c r="D72" s="13">
        <v>3</v>
      </c>
      <c r="E72" s="15">
        <v>0</v>
      </c>
      <c r="F72" s="15">
        <v>0</v>
      </c>
      <c r="G72" s="15">
        <v>0</v>
      </c>
      <c r="H72" s="16">
        <f t="shared" si="3"/>
        <v>3</v>
      </c>
      <c r="I72" s="15">
        <v>0</v>
      </c>
      <c r="J72" s="8"/>
      <c r="K72" s="8"/>
    </row>
    <row r="73" ht="15.5" customHeight="1" spans="1:11">
      <c r="A73" s="8">
        <v>70</v>
      </c>
      <c r="B73" s="9" t="s">
        <v>91</v>
      </c>
      <c r="C73" s="9" t="s">
        <v>49</v>
      </c>
      <c r="D73" s="13">
        <v>1.7</v>
      </c>
      <c r="E73" s="15">
        <v>0</v>
      </c>
      <c r="F73" s="15">
        <v>0</v>
      </c>
      <c r="G73" s="15">
        <v>0</v>
      </c>
      <c r="H73" s="16">
        <f t="shared" si="3"/>
        <v>1.7</v>
      </c>
      <c r="I73" s="15">
        <v>0</v>
      </c>
      <c r="J73" s="8"/>
      <c r="K73" s="8"/>
    </row>
    <row r="74" ht="15.5" customHeight="1" spans="1:11">
      <c r="A74" s="8">
        <v>71</v>
      </c>
      <c r="B74" s="9" t="s">
        <v>92</v>
      </c>
      <c r="C74" s="9" t="s">
        <v>49</v>
      </c>
      <c r="D74" s="13">
        <v>1</v>
      </c>
      <c r="E74" s="15">
        <v>0</v>
      </c>
      <c r="F74" s="15">
        <v>0</v>
      </c>
      <c r="G74" s="15">
        <v>0</v>
      </c>
      <c r="H74" s="16">
        <f t="shared" si="3"/>
        <v>1</v>
      </c>
      <c r="I74" s="15">
        <v>0</v>
      </c>
      <c r="J74" s="8"/>
      <c r="K74" s="8"/>
    </row>
    <row r="75" ht="15.5" customHeight="1" spans="1:11">
      <c r="A75" s="8">
        <v>72</v>
      </c>
      <c r="B75" s="9" t="s">
        <v>93</v>
      </c>
      <c r="C75" s="9" t="s">
        <v>49</v>
      </c>
      <c r="D75" s="13">
        <v>4.5</v>
      </c>
      <c r="E75" s="15">
        <v>0</v>
      </c>
      <c r="F75" s="15">
        <v>0</v>
      </c>
      <c r="G75" s="15">
        <v>0</v>
      </c>
      <c r="H75" s="16">
        <f t="shared" si="3"/>
        <v>4.5</v>
      </c>
      <c r="I75" s="15">
        <v>0</v>
      </c>
      <c r="J75" s="8"/>
      <c r="K75" s="8"/>
    </row>
    <row r="76" ht="15.5" customHeight="1" spans="1:11">
      <c r="A76" s="8">
        <v>73</v>
      </c>
      <c r="B76" s="9" t="s">
        <v>94</v>
      </c>
      <c r="C76" s="9" t="s">
        <v>49</v>
      </c>
      <c r="D76" s="13">
        <v>2.3</v>
      </c>
      <c r="E76" s="15">
        <v>0</v>
      </c>
      <c r="F76" s="15">
        <v>0</v>
      </c>
      <c r="G76" s="15">
        <v>0</v>
      </c>
      <c r="H76" s="16">
        <f t="shared" si="3"/>
        <v>2.3</v>
      </c>
      <c r="I76" s="15">
        <v>0</v>
      </c>
      <c r="J76" s="8"/>
      <c r="K76" s="8"/>
    </row>
    <row r="77" ht="15.5" customHeight="1" spans="1:11">
      <c r="A77" s="8">
        <v>74</v>
      </c>
      <c r="B77" s="9" t="s">
        <v>95</v>
      </c>
      <c r="C77" s="9" t="s">
        <v>49</v>
      </c>
      <c r="D77" s="13">
        <v>6.3</v>
      </c>
      <c r="E77" s="15">
        <v>0</v>
      </c>
      <c r="F77" s="15">
        <v>0</v>
      </c>
      <c r="G77" s="15">
        <v>0</v>
      </c>
      <c r="H77" s="16">
        <f t="shared" si="3"/>
        <v>6.3</v>
      </c>
      <c r="I77" s="15">
        <v>0</v>
      </c>
      <c r="J77" s="8"/>
      <c r="K77" s="8"/>
    </row>
    <row r="78" ht="15.5" customHeight="1" spans="1:11">
      <c r="A78" s="8">
        <v>75</v>
      </c>
      <c r="B78" s="9" t="s">
        <v>96</v>
      </c>
      <c r="C78" s="9" t="s">
        <v>49</v>
      </c>
      <c r="D78" s="13">
        <v>2</v>
      </c>
      <c r="E78" s="15">
        <v>0</v>
      </c>
      <c r="F78" s="15">
        <v>0</v>
      </c>
      <c r="G78" s="15">
        <v>0</v>
      </c>
      <c r="H78" s="16">
        <f t="shared" si="3"/>
        <v>2</v>
      </c>
      <c r="I78" s="15">
        <v>0</v>
      </c>
      <c r="J78" s="8"/>
      <c r="K78" s="8"/>
    </row>
    <row r="79" ht="15.5" customHeight="1" spans="1:11">
      <c r="A79" s="8">
        <v>76</v>
      </c>
      <c r="B79" s="9" t="s">
        <v>97</v>
      </c>
      <c r="C79" s="9" t="s">
        <v>49</v>
      </c>
      <c r="D79" s="13">
        <v>1</v>
      </c>
      <c r="E79" s="15">
        <v>0</v>
      </c>
      <c r="F79" s="15">
        <v>0</v>
      </c>
      <c r="G79" s="15">
        <v>0</v>
      </c>
      <c r="H79" s="16">
        <f t="shared" si="3"/>
        <v>1</v>
      </c>
      <c r="I79" s="15">
        <v>0</v>
      </c>
      <c r="J79" s="8"/>
      <c r="K79" s="8"/>
    </row>
    <row r="80" ht="15.5" customHeight="1" spans="1:11">
      <c r="A80" s="8">
        <v>77</v>
      </c>
      <c r="B80" s="9" t="s">
        <v>98</v>
      </c>
      <c r="C80" s="9" t="s">
        <v>49</v>
      </c>
      <c r="D80" s="13">
        <v>2.5</v>
      </c>
      <c r="E80" s="15">
        <v>0</v>
      </c>
      <c r="F80" s="15">
        <v>0</v>
      </c>
      <c r="G80" s="15">
        <v>0</v>
      </c>
      <c r="H80" s="16">
        <f t="shared" si="3"/>
        <v>2.5</v>
      </c>
      <c r="I80" s="15">
        <v>0</v>
      </c>
      <c r="J80" s="8"/>
      <c r="K80" s="8"/>
    </row>
    <row r="81" ht="15.5" customHeight="1" spans="1:11">
      <c r="A81" s="8">
        <v>78</v>
      </c>
      <c r="B81" s="9" t="s">
        <v>99</v>
      </c>
      <c r="C81" s="9" t="s">
        <v>49</v>
      </c>
      <c r="D81" s="13">
        <v>1</v>
      </c>
      <c r="E81" s="15">
        <v>0</v>
      </c>
      <c r="F81" s="15">
        <v>0</v>
      </c>
      <c r="G81" s="15">
        <v>0</v>
      </c>
      <c r="H81" s="16">
        <f t="shared" si="3"/>
        <v>1</v>
      </c>
      <c r="I81" s="15">
        <v>0</v>
      </c>
      <c r="J81" s="8"/>
      <c r="K81" s="8"/>
    </row>
    <row r="82" ht="15.5" customHeight="1" spans="1:11">
      <c r="A82" s="8">
        <v>79</v>
      </c>
      <c r="B82" s="9" t="s">
        <v>100</v>
      </c>
      <c r="C82" s="9" t="s">
        <v>49</v>
      </c>
      <c r="D82" s="13">
        <v>0.6</v>
      </c>
      <c r="E82" s="15">
        <v>0</v>
      </c>
      <c r="F82" s="15">
        <v>0</v>
      </c>
      <c r="G82" s="15">
        <v>0</v>
      </c>
      <c r="H82" s="16">
        <f t="shared" si="3"/>
        <v>0.6</v>
      </c>
      <c r="I82" s="15">
        <v>0</v>
      </c>
      <c r="J82" s="8"/>
      <c r="K82" s="8"/>
    </row>
    <row r="83" ht="15.5" customHeight="1" spans="1:11">
      <c r="A83" s="8">
        <v>80</v>
      </c>
      <c r="B83" s="9" t="s">
        <v>101</v>
      </c>
      <c r="C83" s="9" t="s">
        <v>49</v>
      </c>
      <c r="D83" s="13">
        <v>1.5</v>
      </c>
      <c r="E83" s="15">
        <v>0</v>
      </c>
      <c r="F83" s="15">
        <v>0</v>
      </c>
      <c r="G83" s="15">
        <v>0</v>
      </c>
      <c r="H83" s="16">
        <f t="shared" si="3"/>
        <v>1.5</v>
      </c>
      <c r="I83" s="15">
        <v>0</v>
      </c>
      <c r="J83" s="8"/>
      <c r="K83" s="8"/>
    </row>
    <row r="84" ht="15.5" customHeight="1" spans="1:11">
      <c r="A84" s="8">
        <v>81</v>
      </c>
      <c r="B84" s="9" t="s">
        <v>102</v>
      </c>
      <c r="C84" s="9" t="s">
        <v>49</v>
      </c>
      <c r="D84" s="13">
        <v>3.5</v>
      </c>
      <c r="E84" s="15">
        <v>0</v>
      </c>
      <c r="F84" s="15">
        <v>0</v>
      </c>
      <c r="G84" s="15">
        <v>0</v>
      </c>
      <c r="H84" s="16">
        <f t="shared" si="3"/>
        <v>3.5</v>
      </c>
      <c r="I84" s="15">
        <v>0</v>
      </c>
      <c r="J84" s="8"/>
      <c r="K84" s="8"/>
    </row>
    <row r="85" ht="15.5" customHeight="1" spans="1:11">
      <c r="A85" s="8">
        <v>82</v>
      </c>
      <c r="B85" s="9" t="s">
        <v>103</v>
      </c>
      <c r="C85" s="9" t="s">
        <v>49</v>
      </c>
      <c r="D85" s="13">
        <v>3</v>
      </c>
      <c r="E85" s="15">
        <v>0</v>
      </c>
      <c r="F85" s="15">
        <v>0</v>
      </c>
      <c r="G85" s="15">
        <v>0</v>
      </c>
      <c r="H85" s="16">
        <f t="shared" si="3"/>
        <v>3</v>
      </c>
      <c r="I85" s="15">
        <v>0</v>
      </c>
      <c r="J85" s="8"/>
      <c r="K85" s="8"/>
    </row>
    <row r="86" ht="15.5" customHeight="1" spans="1:11">
      <c r="A86" s="8">
        <v>83</v>
      </c>
      <c r="B86" s="9" t="s">
        <v>104</v>
      </c>
      <c r="C86" s="9" t="s">
        <v>49</v>
      </c>
      <c r="D86" s="13">
        <v>1.8</v>
      </c>
      <c r="E86" s="15">
        <v>0</v>
      </c>
      <c r="F86" s="15">
        <v>0</v>
      </c>
      <c r="G86" s="15">
        <v>0</v>
      </c>
      <c r="H86" s="16">
        <f t="shared" si="3"/>
        <v>1.8</v>
      </c>
      <c r="I86" s="15">
        <v>0</v>
      </c>
      <c r="J86" s="8"/>
      <c r="K86" s="8"/>
    </row>
    <row r="87" ht="15.5" customHeight="1" spans="1:11">
      <c r="A87" s="8">
        <v>84</v>
      </c>
      <c r="B87" s="9" t="s">
        <v>105</v>
      </c>
      <c r="C87" s="9" t="s">
        <v>49</v>
      </c>
      <c r="D87" s="13">
        <v>1.5</v>
      </c>
      <c r="E87" s="15">
        <v>0</v>
      </c>
      <c r="F87" s="15">
        <v>0</v>
      </c>
      <c r="G87" s="15">
        <v>0</v>
      </c>
      <c r="H87" s="16">
        <f t="shared" si="3"/>
        <v>1.5</v>
      </c>
      <c r="I87" s="15">
        <v>0</v>
      </c>
      <c r="J87" s="8"/>
      <c r="K87" s="8"/>
    </row>
    <row r="88" ht="15.5" customHeight="1" spans="1:11">
      <c r="A88" s="8">
        <v>85</v>
      </c>
      <c r="B88" s="9" t="s">
        <v>106</v>
      </c>
      <c r="C88" s="9" t="s">
        <v>49</v>
      </c>
      <c r="D88" s="13">
        <v>1.3</v>
      </c>
      <c r="E88" s="15">
        <v>0</v>
      </c>
      <c r="F88" s="15">
        <v>0</v>
      </c>
      <c r="G88" s="15">
        <v>0</v>
      </c>
      <c r="H88" s="16">
        <f t="shared" si="3"/>
        <v>1.3</v>
      </c>
      <c r="I88" s="15">
        <v>0</v>
      </c>
      <c r="J88" s="8"/>
      <c r="K88" s="8"/>
    </row>
    <row r="89" ht="15.5" customHeight="1" spans="1:11">
      <c r="A89" s="8">
        <v>86</v>
      </c>
      <c r="B89" s="9" t="s">
        <v>107</v>
      </c>
      <c r="C89" s="9" t="s">
        <v>49</v>
      </c>
      <c r="D89" s="13">
        <v>1</v>
      </c>
      <c r="E89" s="15">
        <v>0</v>
      </c>
      <c r="F89" s="15">
        <v>0</v>
      </c>
      <c r="G89" s="15">
        <v>0</v>
      </c>
      <c r="H89" s="16">
        <f t="shared" si="3"/>
        <v>1</v>
      </c>
      <c r="I89" s="15">
        <v>0</v>
      </c>
      <c r="J89" s="8"/>
      <c r="K89" s="8"/>
    </row>
    <row r="90" ht="15.5" customHeight="1" spans="1:11">
      <c r="A90" s="8">
        <v>87</v>
      </c>
      <c r="B90" s="9" t="s">
        <v>108</v>
      </c>
      <c r="C90" s="9" t="s">
        <v>49</v>
      </c>
      <c r="D90" s="13">
        <v>1</v>
      </c>
      <c r="E90" s="15">
        <v>0</v>
      </c>
      <c r="F90" s="15">
        <v>0</v>
      </c>
      <c r="G90" s="15">
        <v>0</v>
      </c>
      <c r="H90" s="16">
        <f t="shared" si="3"/>
        <v>1</v>
      </c>
      <c r="I90" s="15">
        <v>0</v>
      </c>
      <c r="J90" s="8"/>
      <c r="K90" s="8"/>
    </row>
    <row r="91" ht="15.5" customHeight="1" spans="1:11">
      <c r="A91" s="8">
        <v>88</v>
      </c>
      <c r="B91" s="9" t="s">
        <v>109</v>
      </c>
      <c r="C91" s="9" t="s">
        <v>49</v>
      </c>
      <c r="D91" s="13">
        <v>3.4</v>
      </c>
      <c r="E91" s="15">
        <v>0</v>
      </c>
      <c r="F91" s="15">
        <v>0</v>
      </c>
      <c r="G91" s="15">
        <v>0</v>
      </c>
      <c r="H91" s="16">
        <f t="shared" si="3"/>
        <v>3.4</v>
      </c>
      <c r="I91" s="15">
        <v>0</v>
      </c>
      <c r="J91" s="8"/>
      <c r="K91" s="8"/>
    </row>
    <row r="92" ht="15.5" customHeight="1" spans="1:11">
      <c r="A92" s="8">
        <v>89</v>
      </c>
      <c r="B92" s="9" t="s">
        <v>110</v>
      </c>
      <c r="C92" s="9" t="s">
        <v>49</v>
      </c>
      <c r="D92" s="13">
        <v>0.6</v>
      </c>
      <c r="E92" s="15">
        <v>0</v>
      </c>
      <c r="F92" s="15">
        <v>0</v>
      </c>
      <c r="G92" s="15">
        <v>0</v>
      </c>
      <c r="H92" s="16">
        <f t="shared" si="3"/>
        <v>0.6</v>
      </c>
      <c r="I92" s="15">
        <v>0</v>
      </c>
      <c r="J92" s="8"/>
      <c r="K92" s="8"/>
    </row>
    <row r="93" ht="15.5" customHeight="1" spans="1:11">
      <c r="A93" s="8">
        <v>90</v>
      </c>
      <c r="B93" s="9" t="s">
        <v>111</v>
      </c>
      <c r="C93" s="9" t="s">
        <v>49</v>
      </c>
      <c r="D93" s="13">
        <v>1.6</v>
      </c>
      <c r="E93" s="15">
        <v>0</v>
      </c>
      <c r="F93" s="15">
        <v>0</v>
      </c>
      <c r="G93" s="15">
        <v>0</v>
      </c>
      <c r="H93" s="16">
        <f t="shared" si="3"/>
        <v>1.6</v>
      </c>
      <c r="I93" s="15">
        <v>0</v>
      </c>
      <c r="J93" s="8"/>
      <c r="K93" s="8"/>
    </row>
    <row r="94" ht="15.5" customHeight="1" spans="1:11">
      <c r="A94" s="8">
        <v>91</v>
      </c>
      <c r="B94" s="9" t="s">
        <v>112</v>
      </c>
      <c r="C94" s="9" t="s">
        <v>49</v>
      </c>
      <c r="D94" s="13">
        <v>1</v>
      </c>
      <c r="E94" s="15">
        <v>0</v>
      </c>
      <c r="F94" s="15">
        <v>0</v>
      </c>
      <c r="G94" s="15">
        <v>0</v>
      </c>
      <c r="H94" s="16">
        <f t="shared" si="3"/>
        <v>1</v>
      </c>
      <c r="I94" s="15">
        <v>0</v>
      </c>
      <c r="J94" s="8"/>
      <c r="K94" s="8"/>
    </row>
    <row r="95" ht="15.5" customHeight="1" spans="1:11">
      <c r="A95" s="8">
        <v>92</v>
      </c>
      <c r="B95" s="9" t="s">
        <v>113</v>
      </c>
      <c r="C95" s="9" t="s">
        <v>49</v>
      </c>
      <c r="D95" s="13">
        <v>1.5</v>
      </c>
      <c r="E95" s="15">
        <v>0</v>
      </c>
      <c r="F95" s="15">
        <v>0</v>
      </c>
      <c r="G95" s="15">
        <v>0</v>
      </c>
      <c r="H95" s="16">
        <f t="shared" si="3"/>
        <v>1.5</v>
      </c>
      <c r="I95" s="15">
        <v>0</v>
      </c>
      <c r="J95" s="8"/>
      <c r="K95" s="8"/>
    </row>
    <row r="96" ht="15.5" customHeight="1" spans="1:11">
      <c r="A96" s="8">
        <v>93</v>
      </c>
      <c r="B96" s="9" t="s">
        <v>114</v>
      </c>
      <c r="C96" s="9" t="s">
        <v>49</v>
      </c>
      <c r="D96" s="13">
        <v>1.8</v>
      </c>
      <c r="E96" s="15">
        <v>0</v>
      </c>
      <c r="F96" s="15">
        <v>0</v>
      </c>
      <c r="G96" s="15">
        <v>0</v>
      </c>
      <c r="H96" s="16">
        <f t="shared" si="3"/>
        <v>1.8</v>
      </c>
      <c r="I96" s="15">
        <v>0</v>
      </c>
      <c r="J96" s="8"/>
      <c r="K96" s="8"/>
    </row>
    <row r="97" ht="15.5" customHeight="1" spans="1:11">
      <c r="A97" s="8">
        <v>94</v>
      </c>
      <c r="B97" s="9" t="s">
        <v>115</v>
      </c>
      <c r="C97" s="9" t="s">
        <v>49</v>
      </c>
      <c r="D97" s="13">
        <v>2.5</v>
      </c>
      <c r="E97" s="15">
        <v>0</v>
      </c>
      <c r="F97" s="15">
        <v>0</v>
      </c>
      <c r="G97" s="15">
        <v>0</v>
      </c>
      <c r="H97" s="16">
        <f t="shared" si="3"/>
        <v>2.5</v>
      </c>
      <c r="I97" s="15">
        <v>0</v>
      </c>
      <c r="J97" s="8"/>
      <c r="K97" s="8"/>
    </row>
    <row r="98" ht="15.5" customHeight="1" spans="1:11">
      <c r="A98" s="8">
        <v>95</v>
      </c>
      <c r="B98" s="9" t="s">
        <v>116</v>
      </c>
      <c r="C98" s="9" t="s">
        <v>49</v>
      </c>
      <c r="D98" s="13">
        <v>1</v>
      </c>
      <c r="E98" s="15">
        <v>0</v>
      </c>
      <c r="F98" s="15">
        <v>0</v>
      </c>
      <c r="G98" s="15">
        <v>0</v>
      </c>
      <c r="H98" s="16">
        <f t="shared" si="3"/>
        <v>1</v>
      </c>
      <c r="I98" s="15">
        <v>0</v>
      </c>
      <c r="J98" s="8"/>
      <c r="K98" s="8"/>
    </row>
    <row r="99" ht="14" customHeight="1" spans="1:11">
      <c r="A99" s="66" t="s">
        <v>117</v>
      </c>
      <c r="B99" s="67"/>
      <c r="C99" s="68"/>
      <c r="D99" s="69">
        <f>SUM(D4:D98)</f>
        <v>5081.6</v>
      </c>
      <c r="E99" s="69">
        <f>SUM(E4:E98)</f>
        <v>2903.71</v>
      </c>
      <c r="F99" s="34">
        <f>(E9+E10+E12+E13+E19+E20+E21+E22+E23+E29)/D99</f>
        <v>0.360398299748111</v>
      </c>
      <c r="G99" s="81">
        <f>(E5+E7+E11+E16+E26+E27+E28+E32+E43+E52)/D99</f>
        <v>0.21101818324937</v>
      </c>
      <c r="H99" s="69">
        <f>SUM(H4:H98)</f>
        <v>4837.7</v>
      </c>
      <c r="I99" s="69">
        <f>SUM(I4:I98)</f>
        <v>243.9</v>
      </c>
      <c r="J99" s="36"/>
      <c r="K99" s="35"/>
    </row>
  </sheetData>
  <mergeCells count="3">
    <mergeCell ref="A1:K1"/>
    <mergeCell ref="A2:K2"/>
    <mergeCell ref="A99:B99"/>
  </mergeCells>
  <pageMargins left="0.747916666666667" right="0.747916666666667" top="0.984027777777778" bottom="0.984027777777778" header="0.511805555555556" footer="0.511805555555556"/>
  <pageSetup paperSize="9" scale="86" fitToHeight="0" orientation="landscape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4"/>
  <sheetViews>
    <sheetView workbookViewId="0">
      <selection activeCell="A2" sqref="A2:K2"/>
    </sheetView>
  </sheetViews>
  <sheetFormatPr defaultColWidth="8.625" defaultRowHeight="14.25"/>
  <cols>
    <col min="1" max="1" width="4.69166666666667" customWidth="1"/>
    <col min="2" max="2" width="21.9916666666667" customWidth="1"/>
    <col min="3" max="3" width="25.4416666666667" customWidth="1"/>
    <col min="4" max="4" width="11.2916666666667" customWidth="1"/>
    <col min="5" max="5" width="11.575" customWidth="1"/>
    <col min="6" max="6" width="12.0833333333333" customWidth="1"/>
    <col min="7" max="7" width="11.1666666666667" customWidth="1"/>
    <col min="8" max="8" width="12.3333333333333" customWidth="1"/>
    <col min="9" max="9" width="9.66666666666667" customWidth="1"/>
    <col min="10" max="10" width="20.0833333333333" customWidth="1"/>
    <col min="11" max="11" width="11.3333333333333" customWidth="1"/>
  </cols>
  <sheetData>
    <row r="1" ht="27" spans="1:11">
      <c r="A1" s="1" t="s">
        <v>118</v>
      </c>
      <c r="B1" s="2"/>
      <c r="C1" s="2"/>
      <c r="D1" s="3"/>
      <c r="E1" s="2"/>
      <c r="F1" s="2"/>
      <c r="G1" s="2"/>
      <c r="H1" s="2"/>
      <c r="I1" s="2"/>
      <c r="J1" s="2"/>
      <c r="K1" s="2"/>
    </row>
    <row r="2" spans="1:11">
      <c r="A2" s="4" t="s">
        <v>119</v>
      </c>
      <c r="B2" s="7"/>
      <c r="C2" s="5"/>
      <c r="D2" s="6"/>
      <c r="E2" s="5"/>
      <c r="F2" s="5"/>
      <c r="G2" s="5"/>
      <c r="H2" s="5"/>
      <c r="I2" s="5"/>
      <c r="J2" s="7"/>
      <c r="K2" s="7"/>
    </row>
    <row r="3" ht="36.75" spans="1:11">
      <c r="A3" s="8" t="s">
        <v>2</v>
      </c>
      <c r="B3" s="9" t="s">
        <v>3</v>
      </c>
      <c r="C3" s="9" t="s">
        <v>4</v>
      </c>
      <c r="D3" s="10" t="s">
        <v>5</v>
      </c>
      <c r="E3" s="11" t="s">
        <v>6</v>
      </c>
      <c r="F3" s="9" t="s">
        <v>7</v>
      </c>
      <c r="G3" s="9" t="s">
        <v>8</v>
      </c>
      <c r="H3" s="11" t="s">
        <v>9</v>
      </c>
      <c r="I3" s="9" t="s">
        <v>10</v>
      </c>
      <c r="J3" s="9" t="s">
        <v>11</v>
      </c>
      <c r="K3" s="12" t="s">
        <v>12</v>
      </c>
    </row>
    <row r="4" spans="1:11">
      <c r="A4" s="8">
        <v>1</v>
      </c>
      <c r="B4" s="9" t="s">
        <v>120</v>
      </c>
      <c r="C4" s="9" t="s">
        <v>121</v>
      </c>
      <c r="D4" s="13">
        <v>1059</v>
      </c>
      <c r="E4" s="16">
        <v>652.25</v>
      </c>
      <c r="F4" s="18">
        <f>E4/D4</f>
        <v>0.615911237016053</v>
      </c>
      <c r="G4" s="15">
        <v>0</v>
      </c>
      <c r="H4" s="72">
        <f t="shared" ref="H4:H67" si="0">D4-I4</f>
        <v>1059</v>
      </c>
      <c r="I4" s="15">
        <v>0</v>
      </c>
      <c r="J4" s="73"/>
      <c r="K4" s="9" t="s">
        <v>22</v>
      </c>
    </row>
    <row r="5" ht="15" spans="1:11">
      <c r="A5" s="8">
        <v>2</v>
      </c>
      <c r="B5" s="9" t="s">
        <v>122</v>
      </c>
      <c r="C5" s="9" t="s">
        <v>123</v>
      </c>
      <c r="D5" s="13">
        <v>6</v>
      </c>
      <c r="E5" s="15">
        <v>0</v>
      </c>
      <c r="F5" s="15">
        <v>0</v>
      </c>
      <c r="G5" s="15">
        <v>0</v>
      </c>
      <c r="H5" s="72">
        <f t="shared" si="0"/>
        <v>6</v>
      </c>
      <c r="I5" s="15">
        <v>0</v>
      </c>
      <c r="J5" s="73"/>
      <c r="K5" s="9"/>
    </row>
    <row r="6" spans="1:11">
      <c r="A6" s="65">
        <v>3</v>
      </c>
      <c r="B6" s="21" t="s">
        <v>124</v>
      </c>
      <c r="C6" s="21" t="s">
        <v>123</v>
      </c>
      <c r="D6" s="22">
        <v>2.5</v>
      </c>
      <c r="E6" s="15">
        <v>0</v>
      </c>
      <c r="F6" s="15">
        <v>0</v>
      </c>
      <c r="G6" s="15">
        <v>0</v>
      </c>
      <c r="H6" s="72">
        <f t="shared" si="0"/>
        <v>2.5</v>
      </c>
      <c r="I6" s="15">
        <v>0</v>
      </c>
      <c r="J6" s="74"/>
      <c r="K6" s="21"/>
    </row>
    <row r="7" ht="15" spans="1:11">
      <c r="A7" s="8">
        <v>4</v>
      </c>
      <c r="B7" s="9" t="s">
        <v>125</v>
      </c>
      <c r="C7" s="9" t="s">
        <v>123</v>
      </c>
      <c r="D7" s="13">
        <v>1.5</v>
      </c>
      <c r="E7" s="15">
        <v>0</v>
      </c>
      <c r="F7" s="15">
        <v>0</v>
      </c>
      <c r="G7" s="15">
        <v>0</v>
      </c>
      <c r="H7" s="72">
        <f t="shared" si="0"/>
        <v>1.5</v>
      </c>
      <c r="I7" s="15">
        <v>0</v>
      </c>
      <c r="J7" s="73"/>
      <c r="K7" s="9"/>
    </row>
    <row r="8" ht="15" spans="1:11">
      <c r="A8" s="8">
        <v>5</v>
      </c>
      <c r="B8" s="9" t="s">
        <v>126</v>
      </c>
      <c r="C8" s="9" t="s">
        <v>123</v>
      </c>
      <c r="D8" s="13">
        <v>2</v>
      </c>
      <c r="E8" s="15">
        <v>0</v>
      </c>
      <c r="F8" s="15">
        <v>0</v>
      </c>
      <c r="G8" s="15">
        <v>0</v>
      </c>
      <c r="H8" s="72">
        <f t="shared" si="0"/>
        <v>2</v>
      </c>
      <c r="I8" s="15">
        <v>0</v>
      </c>
      <c r="J8" s="73"/>
      <c r="K8" s="9"/>
    </row>
    <row r="9" spans="1:11">
      <c r="A9" s="8">
        <v>6</v>
      </c>
      <c r="B9" s="9" t="s">
        <v>127</v>
      </c>
      <c r="C9" s="9" t="s">
        <v>128</v>
      </c>
      <c r="D9" s="13">
        <v>4</v>
      </c>
      <c r="E9" s="15">
        <v>0</v>
      </c>
      <c r="F9" s="15">
        <v>0</v>
      </c>
      <c r="G9" s="15">
        <v>0</v>
      </c>
      <c r="H9" s="72">
        <f t="shared" si="0"/>
        <v>4</v>
      </c>
      <c r="I9" s="15">
        <v>0</v>
      </c>
      <c r="J9" s="73"/>
      <c r="K9" s="9"/>
    </row>
    <row r="10" ht="15.75" spans="1:11">
      <c r="A10" s="8">
        <v>7</v>
      </c>
      <c r="B10" s="9" t="s">
        <v>129</v>
      </c>
      <c r="C10" s="9" t="s">
        <v>130</v>
      </c>
      <c r="D10" s="13">
        <v>4</v>
      </c>
      <c r="E10" s="15">
        <v>0</v>
      </c>
      <c r="F10" s="15">
        <v>0</v>
      </c>
      <c r="G10" s="15">
        <v>0</v>
      </c>
      <c r="H10" s="72">
        <f t="shared" si="0"/>
        <v>4</v>
      </c>
      <c r="I10" s="15">
        <v>0</v>
      </c>
      <c r="J10" s="73"/>
      <c r="K10" s="56"/>
    </row>
    <row r="11" spans="1:11">
      <c r="A11" s="8">
        <v>8</v>
      </c>
      <c r="B11" s="9" t="s">
        <v>131</v>
      </c>
      <c r="C11" s="9" t="s">
        <v>132</v>
      </c>
      <c r="D11" s="13">
        <v>66</v>
      </c>
      <c r="E11" s="71">
        <v>66</v>
      </c>
      <c r="F11" s="15">
        <v>0</v>
      </c>
      <c r="G11" s="18">
        <f>E11/D11</f>
        <v>1</v>
      </c>
      <c r="H11" s="72">
        <f t="shared" si="0"/>
        <v>66</v>
      </c>
      <c r="I11" s="15">
        <v>0</v>
      </c>
      <c r="J11" s="73"/>
      <c r="K11" s="12" t="s">
        <v>16</v>
      </c>
    </row>
    <row r="12" ht="15.75" spans="1:11">
      <c r="A12" s="8">
        <v>9</v>
      </c>
      <c r="B12" s="9" t="s">
        <v>133</v>
      </c>
      <c r="C12" s="9" t="s">
        <v>134</v>
      </c>
      <c r="D12" s="13">
        <v>12</v>
      </c>
      <c r="E12" s="15">
        <v>0</v>
      </c>
      <c r="F12" s="15">
        <v>0</v>
      </c>
      <c r="G12" s="15">
        <v>0</v>
      </c>
      <c r="H12" s="72">
        <f t="shared" si="0"/>
        <v>12</v>
      </c>
      <c r="I12" s="15">
        <v>0</v>
      </c>
      <c r="J12" s="73"/>
      <c r="K12" s="64"/>
    </row>
    <row r="13" spans="1:11">
      <c r="A13" s="8">
        <v>10</v>
      </c>
      <c r="B13" s="9" t="s">
        <v>135</v>
      </c>
      <c r="C13" s="9" t="s">
        <v>136</v>
      </c>
      <c r="D13" s="13">
        <v>65</v>
      </c>
      <c r="E13" s="71">
        <v>65</v>
      </c>
      <c r="F13" s="15">
        <v>0</v>
      </c>
      <c r="G13" s="18">
        <f>E13/D13</f>
        <v>1</v>
      </c>
      <c r="H13" s="72">
        <f t="shared" si="0"/>
        <v>65</v>
      </c>
      <c r="I13" s="15">
        <v>0</v>
      </c>
      <c r="J13" s="73"/>
      <c r="K13" s="8" t="s">
        <v>16</v>
      </c>
    </row>
    <row r="14" ht="24" spans="1:11">
      <c r="A14" s="8">
        <v>11</v>
      </c>
      <c r="B14" s="9" t="s">
        <v>137</v>
      </c>
      <c r="C14" s="9" t="s">
        <v>138</v>
      </c>
      <c r="D14" s="13">
        <v>26.6</v>
      </c>
      <c r="E14" s="15">
        <v>0</v>
      </c>
      <c r="F14" s="15">
        <v>0</v>
      </c>
      <c r="G14" s="15">
        <v>0</v>
      </c>
      <c r="H14" s="72">
        <f t="shared" si="0"/>
        <v>26.6</v>
      </c>
      <c r="I14" s="15">
        <v>0</v>
      </c>
      <c r="J14" s="75"/>
      <c r="K14" s="9" t="s">
        <v>139</v>
      </c>
    </row>
    <row r="15" spans="1:11">
      <c r="A15" s="8">
        <v>12</v>
      </c>
      <c r="B15" s="9" t="s">
        <v>140</v>
      </c>
      <c r="C15" s="9" t="s">
        <v>141</v>
      </c>
      <c r="D15" s="13">
        <v>3</v>
      </c>
      <c r="E15" s="15">
        <v>0</v>
      </c>
      <c r="F15" s="15">
        <v>0</v>
      </c>
      <c r="G15" s="15">
        <v>0</v>
      </c>
      <c r="H15" s="72">
        <f t="shared" si="0"/>
        <v>3</v>
      </c>
      <c r="I15" s="15">
        <v>0</v>
      </c>
      <c r="J15" s="73"/>
      <c r="K15" s="8"/>
    </row>
    <row r="16" spans="1:11">
      <c r="A16" s="8">
        <v>13</v>
      </c>
      <c r="B16" s="9" t="s">
        <v>142</v>
      </c>
      <c r="C16" s="9" t="s">
        <v>143</v>
      </c>
      <c r="D16" s="13">
        <v>1.9</v>
      </c>
      <c r="E16" s="15">
        <v>0</v>
      </c>
      <c r="F16" s="15">
        <v>0</v>
      </c>
      <c r="G16" s="15">
        <v>0</v>
      </c>
      <c r="H16" s="72">
        <f t="shared" si="0"/>
        <v>1.9</v>
      </c>
      <c r="I16" s="15">
        <v>0</v>
      </c>
      <c r="J16" s="73"/>
      <c r="K16" s="8"/>
    </row>
    <row r="17" spans="1:11">
      <c r="A17" s="8">
        <v>14</v>
      </c>
      <c r="B17" s="9" t="s">
        <v>144</v>
      </c>
      <c r="C17" s="9" t="s">
        <v>143</v>
      </c>
      <c r="D17" s="13">
        <v>1.9</v>
      </c>
      <c r="E17" s="15">
        <v>0</v>
      </c>
      <c r="F17" s="15">
        <v>0</v>
      </c>
      <c r="G17" s="15">
        <v>0</v>
      </c>
      <c r="H17" s="72">
        <f t="shared" si="0"/>
        <v>1.9</v>
      </c>
      <c r="I17" s="15">
        <v>0</v>
      </c>
      <c r="J17" s="73"/>
      <c r="K17" s="8"/>
    </row>
    <row r="18" spans="1:11">
      <c r="A18" s="8">
        <v>15</v>
      </c>
      <c r="B18" s="9" t="s">
        <v>145</v>
      </c>
      <c r="C18" s="9" t="s">
        <v>141</v>
      </c>
      <c r="D18" s="13">
        <v>2</v>
      </c>
      <c r="E18" s="15">
        <v>0</v>
      </c>
      <c r="F18" s="15">
        <v>0</v>
      </c>
      <c r="G18" s="15">
        <v>0</v>
      </c>
      <c r="H18" s="72">
        <f t="shared" si="0"/>
        <v>2</v>
      </c>
      <c r="I18" s="15">
        <v>0</v>
      </c>
      <c r="J18" s="73"/>
      <c r="K18" s="8"/>
    </row>
    <row r="19" spans="1:11">
      <c r="A19" s="8">
        <v>16</v>
      </c>
      <c r="B19" s="9" t="s">
        <v>146</v>
      </c>
      <c r="C19" s="9" t="s">
        <v>141</v>
      </c>
      <c r="D19" s="13">
        <v>2.5</v>
      </c>
      <c r="E19" s="15">
        <v>0</v>
      </c>
      <c r="F19" s="15">
        <v>0</v>
      </c>
      <c r="G19" s="15">
        <v>0</v>
      </c>
      <c r="H19" s="72">
        <f t="shared" si="0"/>
        <v>2.01</v>
      </c>
      <c r="I19" s="15">
        <v>0.49</v>
      </c>
      <c r="J19" s="73" t="s">
        <v>28</v>
      </c>
      <c r="K19" s="8"/>
    </row>
    <row r="20" spans="1:11">
      <c r="A20" s="8">
        <v>17</v>
      </c>
      <c r="B20" s="9" t="s">
        <v>147</v>
      </c>
      <c r="C20" s="9" t="s">
        <v>132</v>
      </c>
      <c r="D20" s="13">
        <v>2.98</v>
      </c>
      <c r="E20" s="15">
        <v>0</v>
      </c>
      <c r="F20" s="15">
        <v>0</v>
      </c>
      <c r="G20" s="15">
        <v>0</v>
      </c>
      <c r="H20" s="72">
        <f t="shared" si="0"/>
        <v>2.98</v>
      </c>
      <c r="I20" s="15">
        <v>0</v>
      </c>
      <c r="J20" s="73"/>
      <c r="K20" s="8"/>
    </row>
    <row r="21" spans="1:11">
      <c r="A21" s="8">
        <v>18</v>
      </c>
      <c r="B21" s="9" t="s">
        <v>148</v>
      </c>
      <c r="C21" s="9" t="s">
        <v>149</v>
      </c>
      <c r="D21" s="13">
        <v>77</v>
      </c>
      <c r="E21" s="71">
        <v>77</v>
      </c>
      <c r="F21" s="15">
        <v>0</v>
      </c>
      <c r="G21" s="18">
        <f>E21/D21</f>
        <v>1</v>
      </c>
      <c r="H21" s="72">
        <f t="shared" si="0"/>
        <v>77</v>
      </c>
      <c r="I21" s="15">
        <v>0</v>
      </c>
      <c r="J21" s="73"/>
      <c r="K21" s="9" t="s">
        <v>16</v>
      </c>
    </row>
    <row r="22" spans="1:11">
      <c r="A22" s="8">
        <v>19</v>
      </c>
      <c r="B22" s="9" t="s">
        <v>150</v>
      </c>
      <c r="C22" s="9" t="s">
        <v>151</v>
      </c>
      <c r="D22" s="13">
        <v>3.5</v>
      </c>
      <c r="E22" s="15">
        <v>0</v>
      </c>
      <c r="F22" s="15">
        <v>0</v>
      </c>
      <c r="G22" s="15">
        <v>0</v>
      </c>
      <c r="H22" s="72">
        <f t="shared" si="0"/>
        <v>3.5</v>
      </c>
      <c r="I22" s="15">
        <v>0</v>
      </c>
      <c r="J22" s="73"/>
      <c r="K22" s="9"/>
    </row>
    <row r="23" ht="15.75" spans="1:11">
      <c r="A23" s="8">
        <v>20</v>
      </c>
      <c r="B23" s="9" t="s">
        <v>152</v>
      </c>
      <c r="C23" s="9" t="s">
        <v>132</v>
      </c>
      <c r="D23" s="13">
        <v>2.6</v>
      </c>
      <c r="E23" s="15">
        <v>0</v>
      </c>
      <c r="F23" s="15">
        <v>0</v>
      </c>
      <c r="G23" s="15">
        <v>0</v>
      </c>
      <c r="H23" s="72">
        <f t="shared" si="0"/>
        <v>2.6</v>
      </c>
      <c r="I23" s="15">
        <v>0</v>
      </c>
      <c r="J23" s="73"/>
      <c r="K23" s="56"/>
    </row>
    <row r="24" spans="1:11">
      <c r="A24" s="8">
        <v>21</v>
      </c>
      <c r="B24" s="9" t="s">
        <v>153</v>
      </c>
      <c r="C24" s="9" t="s">
        <v>149</v>
      </c>
      <c r="D24" s="13">
        <v>3</v>
      </c>
      <c r="E24" s="15">
        <v>0</v>
      </c>
      <c r="F24" s="15">
        <v>0</v>
      </c>
      <c r="G24" s="15">
        <v>0</v>
      </c>
      <c r="H24" s="72">
        <f t="shared" si="0"/>
        <v>3</v>
      </c>
      <c r="I24" s="15">
        <v>0</v>
      </c>
      <c r="J24" s="73"/>
      <c r="K24" s="9"/>
    </row>
    <row r="25" spans="1:11">
      <c r="A25" s="8">
        <v>22</v>
      </c>
      <c r="B25" s="9" t="s">
        <v>154</v>
      </c>
      <c r="C25" s="9" t="s">
        <v>155</v>
      </c>
      <c r="D25" s="13">
        <v>8</v>
      </c>
      <c r="E25" s="15">
        <v>0</v>
      </c>
      <c r="F25" s="15">
        <v>0</v>
      </c>
      <c r="G25" s="15">
        <v>0</v>
      </c>
      <c r="H25" s="72">
        <f t="shared" si="0"/>
        <v>8</v>
      </c>
      <c r="I25" s="15">
        <v>0</v>
      </c>
      <c r="J25" s="73"/>
      <c r="K25" s="8"/>
    </row>
    <row r="26" spans="1:11">
      <c r="A26" s="8">
        <v>23</v>
      </c>
      <c r="B26" s="9" t="s">
        <v>156</v>
      </c>
      <c r="C26" s="9" t="s">
        <v>155</v>
      </c>
      <c r="D26" s="13">
        <v>2</v>
      </c>
      <c r="E26" s="15">
        <v>0</v>
      </c>
      <c r="F26" s="15">
        <v>0</v>
      </c>
      <c r="G26" s="15">
        <v>0</v>
      </c>
      <c r="H26" s="72">
        <f t="shared" si="0"/>
        <v>1.49</v>
      </c>
      <c r="I26" s="15">
        <v>0.51</v>
      </c>
      <c r="J26" s="73" t="s">
        <v>28</v>
      </c>
      <c r="K26" s="9"/>
    </row>
    <row r="27" ht="24" spans="1:11">
      <c r="A27" s="8">
        <v>24</v>
      </c>
      <c r="B27" s="9" t="s">
        <v>157</v>
      </c>
      <c r="C27" s="9" t="s">
        <v>136</v>
      </c>
      <c r="D27" s="13">
        <v>160</v>
      </c>
      <c r="E27" s="71">
        <v>160</v>
      </c>
      <c r="F27" s="15">
        <v>0</v>
      </c>
      <c r="G27" s="18">
        <f>E27/D27</f>
        <v>1</v>
      </c>
      <c r="H27" s="72">
        <f t="shared" si="0"/>
        <v>160</v>
      </c>
      <c r="I27" s="15">
        <v>0</v>
      </c>
      <c r="J27" s="73"/>
      <c r="K27" s="8" t="s">
        <v>16</v>
      </c>
    </row>
    <row r="28" spans="1:11">
      <c r="A28" s="8">
        <v>25</v>
      </c>
      <c r="B28" s="9" t="s">
        <v>158</v>
      </c>
      <c r="C28" s="9" t="s">
        <v>159</v>
      </c>
      <c r="D28" s="13">
        <v>334</v>
      </c>
      <c r="E28" s="71">
        <v>143.42</v>
      </c>
      <c r="F28" s="18">
        <f>E28/D28</f>
        <v>0.42940119760479</v>
      </c>
      <c r="G28" s="15">
        <v>0</v>
      </c>
      <c r="H28" s="72">
        <f t="shared" si="0"/>
        <v>304</v>
      </c>
      <c r="I28" s="15">
        <v>30</v>
      </c>
      <c r="J28" s="73" t="s">
        <v>160</v>
      </c>
      <c r="K28" s="9" t="s">
        <v>22</v>
      </c>
    </row>
    <row r="29" spans="1:11">
      <c r="A29" s="8">
        <v>26</v>
      </c>
      <c r="B29" s="9" t="s">
        <v>161</v>
      </c>
      <c r="C29" s="9" t="s">
        <v>132</v>
      </c>
      <c r="D29" s="13">
        <v>2.3</v>
      </c>
      <c r="E29" s="15">
        <v>0</v>
      </c>
      <c r="F29" s="15">
        <v>0</v>
      </c>
      <c r="G29" s="15">
        <v>0</v>
      </c>
      <c r="H29" s="72">
        <f t="shared" si="0"/>
        <v>2.3</v>
      </c>
      <c r="I29" s="15">
        <v>0</v>
      </c>
      <c r="J29" s="73"/>
      <c r="K29" s="8"/>
    </row>
    <row r="30" spans="1:11">
      <c r="A30" s="8">
        <v>27</v>
      </c>
      <c r="B30" s="9" t="s">
        <v>162</v>
      </c>
      <c r="C30" s="9" t="s">
        <v>141</v>
      </c>
      <c r="D30" s="13">
        <v>11</v>
      </c>
      <c r="E30" s="15">
        <v>0</v>
      </c>
      <c r="F30" s="15">
        <v>0</v>
      </c>
      <c r="G30" s="15">
        <v>0</v>
      </c>
      <c r="H30" s="72">
        <f t="shared" si="0"/>
        <v>11</v>
      </c>
      <c r="I30" s="15">
        <v>0</v>
      </c>
      <c r="J30" s="73"/>
      <c r="K30" s="9"/>
    </row>
    <row r="31" spans="1:11">
      <c r="A31" s="8">
        <v>28</v>
      </c>
      <c r="B31" s="9" t="s">
        <v>163</v>
      </c>
      <c r="C31" s="9" t="s">
        <v>141</v>
      </c>
      <c r="D31" s="13">
        <v>40</v>
      </c>
      <c r="E31" s="15">
        <v>0</v>
      </c>
      <c r="F31" s="15">
        <v>0</v>
      </c>
      <c r="G31" s="15">
        <v>0</v>
      </c>
      <c r="H31" s="72">
        <f t="shared" si="0"/>
        <v>39.75</v>
      </c>
      <c r="I31" s="40">
        <v>0.25</v>
      </c>
      <c r="J31" s="73" t="s">
        <v>28</v>
      </c>
      <c r="K31" s="9"/>
    </row>
    <row r="32" ht="24" spans="1:11">
      <c r="A32" s="8">
        <v>29</v>
      </c>
      <c r="B32" s="9" t="s">
        <v>164</v>
      </c>
      <c r="C32" s="9" t="s">
        <v>165</v>
      </c>
      <c r="D32" s="13">
        <v>149</v>
      </c>
      <c r="E32" s="15">
        <v>149</v>
      </c>
      <c r="F32" s="15">
        <v>0</v>
      </c>
      <c r="G32" s="18">
        <f>E32/D32</f>
        <v>1</v>
      </c>
      <c r="H32" s="72">
        <f t="shared" si="0"/>
        <v>149</v>
      </c>
      <c r="I32" s="15">
        <v>0</v>
      </c>
      <c r="J32" s="73"/>
      <c r="K32" s="8" t="s">
        <v>16</v>
      </c>
    </row>
    <row r="33" spans="1:11">
      <c r="A33" s="8">
        <v>30</v>
      </c>
      <c r="B33" s="9" t="s">
        <v>166</v>
      </c>
      <c r="C33" s="9" t="s">
        <v>167</v>
      </c>
      <c r="D33" s="13">
        <v>660.16</v>
      </c>
      <c r="E33" s="16">
        <v>312.7</v>
      </c>
      <c r="F33" s="18">
        <f t="shared" ref="F33:F35" si="1">E33/D33</f>
        <v>0.473673048957828</v>
      </c>
      <c r="G33" s="15">
        <v>0</v>
      </c>
      <c r="H33" s="72">
        <f t="shared" si="0"/>
        <v>440.16</v>
      </c>
      <c r="I33" s="40">
        <v>220</v>
      </c>
      <c r="J33" s="73" t="s">
        <v>28</v>
      </c>
      <c r="K33" s="8" t="s">
        <v>22</v>
      </c>
    </row>
    <row r="34" spans="1:11">
      <c r="A34" s="8">
        <v>31</v>
      </c>
      <c r="B34" s="9" t="s">
        <v>168</v>
      </c>
      <c r="C34" s="9" t="s">
        <v>169</v>
      </c>
      <c r="D34" s="13">
        <v>380.03</v>
      </c>
      <c r="E34" s="14">
        <v>154.3</v>
      </c>
      <c r="F34" s="18">
        <f t="shared" si="1"/>
        <v>0.406020577322843</v>
      </c>
      <c r="G34" s="15">
        <v>0</v>
      </c>
      <c r="H34" s="72">
        <f t="shared" si="0"/>
        <v>280.03</v>
      </c>
      <c r="I34" s="15">
        <v>100</v>
      </c>
      <c r="J34" s="73" t="s">
        <v>28</v>
      </c>
      <c r="K34" s="8" t="s">
        <v>22</v>
      </c>
    </row>
    <row r="35" spans="1:11">
      <c r="A35" s="8">
        <v>32</v>
      </c>
      <c r="B35" s="9" t="s">
        <v>170</v>
      </c>
      <c r="C35" s="9" t="s">
        <v>171</v>
      </c>
      <c r="D35" s="13">
        <v>140.28</v>
      </c>
      <c r="E35" s="14">
        <v>89.12</v>
      </c>
      <c r="F35" s="18">
        <f t="shared" si="1"/>
        <v>0.635300826917593</v>
      </c>
      <c r="G35" s="15">
        <v>0</v>
      </c>
      <c r="H35" s="72">
        <f t="shared" si="0"/>
        <v>140.28</v>
      </c>
      <c r="I35" s="15">
        <v>0</v>
      </c>
      <c r="J35" s="73"/>
      <c r="K35" s="8" t="s">
        <v>22</v>
      </c>
    </row>
    <row r="36" spans="1:11">
      <c r="A36" s="8">
        <v>33</v>
      </c>
      <c r="B36" s="9" t="s">
        <v>172</v>
      </c>
      <c r="C36" s="9" t="s">
        <v>173</v>
      </c>
      <c r="D36" s="13">
        <v>35.67</v>
      </c>
      <c r="E36" s="15">
        <v>0</v>
      </c>
      <c r="F36" s="15">
        <v>0</v>
      </c>
      <c r="G36" s="15">
        <v>0</v>
      </c>
      <c r="H36" s="72">
        <f t="shared" si="0"/>
        <v>35.67</v>
      </c>
      <c r="I36" s="15">
        <v>0</v>
      </c>
      <c r="J36" s="73"/>
      <c r="K36" s="8"/>
    </row>
    <row r="37" spans="1:11">
      <c r="A37" s="8">
        <v>34</v>
      </c>
      <c r="B37" s="9" t="s">
        <v>174</v>
      </c>
      <c r="C37" s="9" t="s">
        <v>175</v>
      </c>
      <c r="D37" s="13">
        <v>12.44</v>
      </c>
      <c r="E37" s="15">
        <v>0</v>
      </c>
      <c r="F37" s="15">
        <v>0</v>
      </c>
      <c r="G37" s="15">
        <v>0</v>
      </c>
      <c r="H37" s="72">
        <f t="shared" si="0"/>
        <v>12.44</v>
      </c>
      <c r="I37" s="15">
        <v>0</v>
      </c>
      <c r="J37" s="73"/>
      <c r="K37" s="8"/>
    </row>
    <row r="38" spans="1:11">
      <c r="A38" s="8">
        <v>35</v>
      </c>
      <c r="B38" s="9" t="s">
        <v>176</v>
      </c>
      <c r="C38" s="9" t="s">
        <v>177</v>
      </c>
      <c r="D38" s="13">
        <v>147.71</v>
      </c>
      <c r="E38" s="16">
        <v>147.71</v>
      </c>
      <c r="F38" s="15">
        <v>0</v>
      </c>
      <c r="G38" s="18">
        <f>E38/D38</f>
        <v>1</v>
      </c>
      <c r="H38" s="72">
        <f t="shared" si="0"/>
        <v>147.71</v>
      </c>
      <c r="I38" s="15">
        <v>0</v>
      </c>
      <c r="J38" s="73"/>
      <c r="K38" s="9" t="s">
        <v>16</v>
      </c>
    </row>
    <row r="39" spans="1:11">
      <c r="A39" s="8">
        <v>36</v>
      </c>
      <c r="B39" s="9" t="s">
        <v>178</v>
      </c>
      <c r="C39" s="9" t="s">
        <v>179</v>
      </c>
      <c r="D39" s="13">
        <v>7.59</v>
      </c>
      <c r="E39" s="15">
        <v>0</v>
      </c>
      <c r="F39" s="15">
        <v>0</v>
      </c>
      <c r="G39" s="15">
        <v>0</v>
      </c>
      <c r="H39" s="72">
        <f t="shared" si="0"/>
        <v>7.59</v>
      </c>
      <c r="I39" s="15">
        <v>0</v>
      </c>
      <c r="J39" s="73"/>
      <c r="K39" s="9"/>
    </row>
    <row r="40" spans="1:11">
      <c r="A40" s="8">
        <v>37</v>
      </c>
      <c r="B40" s="9" t="s">
        <v>180</v>
      </c>
      <c r="C40" s="9" t="s">
        <v>179</v>
      </c>
      <c r="D40" s="13">
        <v>8.93</v>
      </c>
      <c r="E40" s="15">
        <v>0</v>
      </c>
      <c r="F40" s="15">
        <v>0</v>
      </c>
      <c r="G40" s="15">
        <v>0</v>
      </c>
      <c r="H40" s="72">
        <f t="shared" si="0"/>
        <v>8.93</v>
      </c>
      <c r="I40" s="15">
        <v>0</v>
      </c>
      <c r="J40" s="73"/>
      <c r="K40" s="8"/>
    </row>
    <row r="41" ht="24" spans="1:11">
      <c r="A41" s="8">
        <v>38</v>
      </c>
      <c r="B41" s="9" t="s">
        <v>181</v>
      </c>
      <c r="C41" s="9" t="s">
        <v>169</v>
      </c>
      <c r="D41" s="13">
        <v>12.92</v>
      </c>
      <c r="E41" s="15">
        <v>0</v>
      </c>
      <c r="F41" s="15">
        <v>0</v>
      </c>
      <c r="G41" s="15">
        <v>0</v>
      </c>
      <c r="H41" s="72">
        <f t="shared" si="0"/>
        <v>12.92</v>
      </c>
      <c r="I41" s="15">
        <v>0</v>
      </c>
      <c r="J41" s="73"/>
      <c r="K41" s="9" t="s">
        <v>182</v>
      </c>
    </row>
    <row r="42" ht="24" spans="1:11">
      <c r="A42" s="8">
        <v>39</v>
      </c>
      <c r="B42" s="9" t="s">
        <v>183</v>
      </c>
      <c r="C42" s="9" t="s">
        <v>184</v>
      </c>
      <c r="D42" s="13">
        <v>629.6</v>
      </c>
      <c r="E42" s="14">
        <v>629.6</v>
      </c>
      <c r="F42" s="15">
        <v>0</v>
      </c>
      <c r="G42" s="18">
        <f>E42/D42</f>
        <v>1</v>
      </c>
      <c r="H42" s="72">
        <f t="shared" si="0"/>
        <v>629.6</v>
      </c>
      <c r="I42" s="15">
        <v>0</v>
      </c>
      <c r="J42" s="73"/>
      <c r="K42" s="8" t="s">
        <v>16</v>
      </c>
    </row>
    <row r="43" spans="1:11">
      <c r="A43" s="8">
        <v>40</v>
      </c>
      <c r="B43" s="9" t="s">
        <v>185</v>
      </c>
      <c r="C43" s="9" t="s">
        <v>186</v>
      </c>
      <c r="D43" s="13">
        <v>110.33</v>
      </c>
      <c r="E43" s="14">
        <v>90.5</v>
      </c>
      <c r="F43" s="18">
        <f t="shared" ref="F43:F46" si="2">E43/D43</f>
        <v>0.820266473307351</v>
      </c>
      <c r="G43" s="15">
        <v>0</v>
      </c>
      <c r="H43" s="72">
        <f t="shared" si="0"/>
        <v>110.33</v>
      </c>
      <c r="I43" s="15">
        <v>0</v>
      </c>
      <c r="J43" s="73"/>
      <c r="K43" s="9" t="s">
        <v>22</v>
      </c>
    </row>
    <row r="44" ht="24" spans="1:11">
      <c r="A44" s="8">
        <v>41</v>
      </c>
      <c r="B44" s="9" t="s">
        <v>166</v>
      </c>
      <c r="C44" s="9" t="s">
        <v>187</v>
      </c>
      <c r="D44" s="13">
        <v>1840</v>
      </c>
      <c r="E44" s="14">
        <v>1354.6</v>
      </c>
      <c r="F44" s="18">
        <f t="shared" si="2"/>
        <v>0.736195652173913</v>
      </c>
      <c r="G44" s="15">
        <v>0</v>
      </c>
      <c r="H44" s="72">
        <f t="shared" si="0"/>
        <v>1615</v>
      </c>
      <c r="I44" s="15">
        <v>225</v>
      </c>
      <c r="J44" s="73" t="s">
        <v>188</v>
      </c>
      <c r="K44" s="8" t="s">
        <v>22</v>
      </c>
    </row>
    <row r="45" spans="1:11">
      <c r="A45" s="8">
        <v>42</v>
      </c>
      <c r="B45" s="9" t="s">
        <v>189</v>
      </c>
      <c r="C45" s="9" t="s">
        <v>190</v>
      </c>
      <c r="D45" s="13">
        <v>75.8</v>
      </c>
      <c r="E45" s="15">
        <v>0</v>
      </c>
      <c r="F45" s="15">
        <v>0</v>
      </c>
      <c r="G45" s="15">
        <v>0</v>
      </c>
      <c r="H45" s="72">
        <f t="shared" si="0"/>
        <v>75.8</v>
      </c>
      <c r="I45" s="15">
        <v>0</v>
      </c>
      <c r="J45" s="73"/>
      <c r="K45" s="8"/>
    </row>
    <row r="46" spans="1:11">
      <c r="A46" s="8">
        <v>43</v>
      </c>
      <c r="B46" s="9" t="s">
        <v>191</v>
      </c>
      <c r="C46" s="9" t="s">
        <v>192</v>
      </c>
      <c r="D46" s="13">
        <v>68.68</v>
      </c>
      <c r="E46" s="14">
        <v>40.5</v>
      </c>
      <c r="F46" s="18">
        <f t="shared" si="2"/>
        <v>0.589691322073384</v>
      </c>
      <c r="G46" s="15">
        <v>0</v>
      </c>
      <c r="H46" s="72">
        <f t="shared" si="0"/>
        <v>62.4</v>
      </c>
      <c r="I46" s="15">
        <v>6.28000000000001</v>
      </c>
      <c r="J46" s="73" t="s">
        <v>188</v>
      </c>
      <c r="K46" s="8" t="s">
        <v>22</v>
      </c>
    </row>
    <row r="47" spans="1:11">
      <c r="A47" s="8">
        <v>44</v>
      </c>
      <c r="B47" s="9" t="s">
        <v>193</v>
      </c>
      <c r="C47" s="9" t="s">
        <v>194</v>
      </c>
      <c r="D47" s="13">
        <v>35</v>
      </c>
      <c r="E47" s="15">
        <v>0</v>
      </c>
      <c r="F47" s="15">
        <v>0</v>
      </c>
      <c r="G47" s="15">
        <v>0</v>
      </c>
      <c r="H47" s="72">
        <f t="shared" si="0"/>
        <v>35</v>
      </c>
      <c r="I47" s="15">
        <v>0</v>
      </c>
      <c r="J47" s="73"/>
      <c r="K47" s="8"/>
    </row>
    <row r="48" spans="1:11">
      <c r="A48" s="8">
        <v>45</v>
      </c>
      <c r="B48" s="9" t="s">
        <v>195</v>
      </c>
      <c r="C48" s="9" t="s">
        <v>196</v>
      </c>
      <c r="D48" s="13">
        <v>402.07</v>
      </c>
      <c r="E48" s="16">
        <v>219.65</v>
      </c>
      <c r="F48" s="18">
        <f>E48/D48</f>
        <v>0.546297908324421</v>
      </c>
      <c r="G48" s="15">
        <v>0</v>
      </c>
      <c r="H48" s="72">
        <f t="shared" si="0"/>
        <v>402.07</v>
      </c>
      <c r="I48" s="15">
        <v>0</v>
      </c>
      <c r="J48" s="73"/>
      <c r="K48" s="8" t="s">
        <v>22</v>
      </c>
    </row>
    <row r="49" spans="1:11">
      <c r="A49" s="8">
        <v>46</v>
      </c>
      <c r="B49" s="9" t="s">
        <v>197</v>
      </c>
      <c r="C49" s="9" t="s">
        <v>198</v>
      </c>
      <c r="D49" s="13">
        <v>278.34</v>
      </c>
      <c r="E49" s="16">
        <v>198.4</v>
      </c>
      <c r="F49" s="18">
        <f>E49/D49</f>
        <v>0.712797298268305</v>
      </c>
      <c r="G49" s="15">
        <v>0</v>
      </c>
      <c r="H49" s="72">
        <f t="shared" si="0"/>
        <v>278.34</v>
      </c>
      <c r="I49" s="15">
        <v>0</v>
      </c>
      <c r="J49" s="73"/>
      <c r="K49" s="8" t="s">
        <v>22</v>
      </c>
    </row>
    <row r="50" spans="1:11">
      <c r="A50" s="8">
        <v>47</v>
      </c>
      <c r="B50" s="9" t="s">
        <v>199</v>
      </c>
      <c r="C50" s="9" t="s">
        <v>200</v>
      </c>
      <c r="D50" s="13">
        <v>167.76</v>
      </c>
      <c r="E50" s="14">
        <v>167.76</v>
      </c>
      <c r="F50" s="15">
        <v>0</v>
      </c>
      <c r="G50" s="18">
        <f>E50/D50</f>
        <v>1</v>
      </c>
      <c r="H50" s="72">
        <f t="shared" si="0"/>
        <v>167.76</v>
      </c>
      <c r="I50" s="15">
        <v>0</v>
      </c>
      <c r="J50" s="73"/>
      <c r="K50" s="9" t="s">
        <v>16</v>
      </c>
    </row>
    <row r="51" spans="1:11">
      <c r="A51" s="8">
        <v>48</v>
      </c>
      <c r="B51" s="9" t="s">
        <v>201</v>
      </c>
      <c r="C51" s="9" t="s">
        <v>198</v>
      </c>
      <c r="D51" s="13">
        <v>4.8</v>
      </c>
      <c r="E51" s="15">
        <v>0</v>
      </c>
      <c r="F51" s="15">
        <v>0</v>
      </c>
      <c r="G51" s="15">
        <v>0</v>
      </c>
      <c r="H51" s="72">
        <f t="shared" si="0"/>
        <v>4.8</v>
      </c>
      <c r="I51" s="15">
        <v>0</v>
      </c>
      <c r="J51" s="73"/>
      <c r="K51" s="8"/>
    </row>
    <row r="52" spans="1:11">
      <c r="A52" s="8">
        <v>49</v>
      </c>
      <c r="B52" s="9" t="s">
        <v>202</v>
      </c>
      <c r="C52" s="9" t="s">
        <v>203</v>
      </c>
      <c r="D52" s="13">
        <v>5.93</v>
      </c>
      <c r="E52" s="15">
        <v>0</v>
      </c>
      <c r="F52" s="15">
        <v>0</v>
      </c>
      <c r="G52" s="15">
        <v>0</v>
      </c>
      <c r="H52" s="72">
        <f t="shared" si="0"/>
        <v>5.93</v>
      </c>
      <c r="I52" s="15">
        <v>0</v>
      </c>
      <c r="J52" s="73"/>
      <c r="K52" s="8"/>
    </row>
    <row r="53" spans="1:11">
      <c r="A53" s="8">
        <v>50</v>
      </c>
      <c r="B53" s="9" t="s">
        <v>204</v>
      </c>
      <c r="C53" s="9" t="s">
        <v>203</v>
      </c>
      <c r="D53" s="13">
        <v>5.15</v>
      </c>
      <c r="E53" s="15">
        <v>0</v>
      </c>
      <c r="F53" s="15">
        <v>0</v>
      </c>
      <c r="G53" s="15">
        <v>0</v>
      </c>
      <c r="H53" s="72">
        <f t="shared" si="0"/>
        <v>5.15</v>
      </c>
      <c r="I53" s="15">
        <v>0</v>
      </c>
      <c r="J53" s="73"/>
      <c r="K53" s="8"/>
    </row>
    <row r="54" spans="1:11">
      <c r="A54" s="8">
        <v>51</v>
      </c>
      <c r="B54" s="9" t="s">
        <v>205</v>
      </c>
      <c r="C54" s="9" t="s">
        <v>203</v>
      </c>
      <c r="D54" s="13">
        <v>2.39</v>
      </c>
      <c r="E54" s="15">
        <v>0</v>
      </c>
      <c r="F54" s="15">
        <v>0</v>
      </c>
      <c r="G54" s="15">
        <v>0</v>
      </c>
      <c r="H54" s="72">
        <f t="shared" si="0"/>
        <v>2.39</v>
      </c>
      <c r="I54" s="15">
        <v>0</v>
      </c>
      <c r="J54" s="73"/>
      <c r="K54" s="8"/>
    </row>
    <row r="55" spans="1:11">
      <c r="A55" s="8">
        <v>52</v>
      </c>
      <c r="B55" s="9" t="s">
        <v>206</v>
      </c>
      <c r="C55" s="9" t="s">
        <v>203</v>
      </c>
      <c r="D55" s="13">
        <v>2.25</v>
      </c>
      <c r="E55" s="15">
        <v>0</v>
      </c>
      <c r="F55" s="15">
        <v>0</v>
      </c>
      <c r="G55" s="15">
        <v>0</v>
      </c>
      <c r="H55" s="72">
        <f t="shared" si="0"/>
        <v>2.25</v>
      </c>
      <c r="I55" s="15">
        <v>0</v>
      </c>
      <c r="J55" s="73"/>
      <c r="K55" s="8"/>
    </row>
    <row r="56" spans="1:11">
      <c r="A56" s="8">
        <v>53</v>
      </c>
      <c r="B56" s="9" t="s">
        <v>207</v>
      </c>
      <c r="C56" s="9" t="s">
        <v>203</v>
      </c>
      <c r="D56" s="13">
        <v>3</v>
      </c>
      <c r="E56" s="15">
        <v>0</v>
      </c>
      <c r="F56" s="15">
        <v>0</v>
      </c>
      <c r="G56" s="15">
        <v>0</v>
      </c>
      <c r="H56" s="72">
        <f t="shared" si="0"/>
        <v>3</v>
      </c>
      <c r="I56" s="15">
        <v>0</v>
      </c>
      <c r="J56" s="73"/>
      <c r="K56" s="8"/>
    </row>
    <row r="57" spans="1:11">
      <c r="A57" s="8">
        <v>54</v>
      </c>
      <c r="B57" s="9" t="s">
        <v>208</v>
      </c>
      <c r="C57" s="9" t="s">
        <v>209</v>
      </c>
      <c r="D57" s="13">
        <v>2.31</v>
      </c>
      <c r="E57" s="15">
        <v>0</v>
      </c>
      <c r="F57" s="15">
        <v>0</v>
      </c>
      <c r="G57" s="15">
        <v>0</v>
      </c>
      <c r="H57" s="72">
        <f t="shared" si="0"/>
        <v>2.31</v>
      </c>
      <c r="I57" s="15">
        <v>0</v>
      </c>
      <c r="J57" s="73"/>
      <c r="K57" s="8"/>
    </row>
    <row r="58" spans="1:11">
      <c r="A58" s="8">
        <v>55</v>
      </c>
      <c r="B58" s="9" t="s">
        <v>210</v>
      </c>
      <c r="C58" s="9" t="s">
        <v>209</v>
      </c>
      <c r="D58" s="13">
        <v>5.02</v>
      </c>
      <c r="E58" s="15">
        <v>0</v>
      </c>
      <c r="F58" s="15">
        <v>0</v>
      </c>
      <c r="G58" s="15">
        <v>0</v>
      </c>
      <c r="H58" s="72">
        <f t="shared" si="0"/>
        <v>5.02</v>
      </c>
      <c r="I58" s="15">
        <v>0</v>
      </c>
      <c r="J58" s="73"/>
      <c r="K58" s="8"/>
    </row>
    <row r="59" spans="1:11">
      <c r="A59" s="8">
        <v>56</v>
      </c>
      <c r="B59" s="9" t="s">
        <v>211</v>
      </c>
      <c r="C59" s="9" t="s">
        <v>209</v>
      </c>
      <c r="D59" s="13">
        <v>2.25</v>
      </c>
      <c r="E59" s="15">
        <v>0</v>
      </c>
      <c r="F59" s="15">
        <v>0</v>
      </c>
      <c r="G59" s="15">
        <v>0</v>
      </c>
      <c r="H59" s="72">
        <f t="shared" si="0"/>
        <v>2.25</v>
      </c>
      <c r="I59" s="15">
        <v>0</v>
      </c>
      <c r="J59" s="73"/>
      <c r="K59" s="8"/>
    </row>
    <row r="60" spans="1:11">
      <c r="A60" s="8">
        <v>57</v>
      </c>
      <c r="B60" s="9" t="s">
        <v>212</v>
      </c>
      <c r="C60" s="9" t="s">
        <v>209</v>
      </c>
      <c r="D60" s="13">
        <v>7.05</v>
      </c>
      <c r="E60" s="15">
        <v>0</v>
      </c>
      <c r="F60" s="15">
        <v>0</v>
      </c>
      <c r="G60" s="15">
        <v>0</v>
      </c>
      <c r="H60" s="72">
        <f t="shared" si="0"/>
        <v>7.05</v>
      </c>
      <c r="I60" s="15">
        <v>0</v>
      </c>
      <c r="J60" s="73"/>
      <c r="K60" s="8"/>
    </row>
    <row r="61" spans="1:11">
      <c r="A61" s="8">
        <v>58</v>
      </c>
      <c r="B61" s="9" t="s">
        <v>213</v>
      </c>
      <c r="C61" s="9" t="s">
        <v>209</v>
      </c>
      <c r="D61" s="13">
        <v>2.22</v>
      </c>
      <c r="E61" s="15">
        <v>0</v>
      </c>
      <c r="F61" s="15">
        <v>0</v>
      </c>
      <c r="G61" s="15">
        <v>0</v>
      </c>
      <c r="H61" s="72">
        <f t="shared" si="0"/>
        <v>2.22</v>
      </c>
      <c r="I61" s="15">
        <v>0</v>
      </c>
      <c r="J61" s="73"/>
      <c r="K61" s="8"/>
    </row>
    <row r="62" spans="1:11">
      <c r="A62" s="8">
        <v>59</v>
      </c>
      <c r="B62" s="9" t="s">
        <v>214</v>
      </c>
      <c r="C62" s="9" t="s">
        <v>209</v>
      </c>
      <c r="D62" s="13">
        <v>2.96</v>
      </c>
      <c r="E62" s="15">
        <v>0</v>
      </c>
      <c r="F62" s="15">
        <v>0</v>
      </c>
      <c r="G62" s="15">
        <v>0</v>
      </c>
      <c r="H62" s="72">
        <f t="shared" si="0"/>
        <v>2.96</v>
      </c>
      <c r="I62" s="15">
        <v>0</v>
      </c>
      <c r="J62" s="73"/>
      <c r="K62" s="8"/>
    </row>
    <row r="63" spans="1:11">
      <c r="A63" s="8">
        <v>60</v>
      </c>
      <c r="B63" s="9" t="s">
        <v>215</v>
      </c>
      <c r="C63" s="9" t="s">
        <v>209</v>
      </c>
      <c r="D63" s="13">
        <v>1.9</v>
      </c>
      <c r="E63" s="15">
        <v>0</v>
      </c>
      <c r="F63" s="15">
        <v>0</v>
      </c>
      <c r="G63" s="15">
        <v>0</v>
      </c>
      <c r="H63" s="72">
        <f t="shared" si="0"/>
        <v>1.9</v>
      </c>
      <c r="I63" s="15">
        <v>0</v>
      </c>
      <c r="J63" s="73"/>
      <c r="K63" s="8"/>
    </row>
    <row r="64" ht="24" spans="1:11">
      <c r="A64" s="8">
        <v>61</v>
      </c>
      <c r="B64" s="9" t="s">
        <v>216</v>
      </c>
      <c r="C64" s="9" t="s">
        <v>217</v>
      </c>
      <c r="D64" s="13">
        <v>839.43</v>
      </c>
      <c r="E64" s="15">
        <v>435.8</v>
      </c>
      <c r="F64" s="18">
        <f t="shared" ref="F64:F69" si="3">E64/D64</f>
        <v>0.519161812182076</v>
      </c>
      <c r="G64" s="15">
        <v>0</v>
      </c>
      <c r="H64" s="72">
        <f t="shared" si="0"/>
        <v>817</v>
      </c>
      <c r="I64" s="15">
        <v>22.4299999999999</v>
      </c>
      <c r="J64" s="73" t="s">
        <v>188</v>
      </c>
      <c r="K64" s="8" t="s">
        <v>22</v>
      </c>
    </row>
    <row r="65" ht="24" spans="1:11">
      <c r="A65" s="8">
        <v>62</v>
      </c>
      <c r="B65" s="9" t="s">
        <v>218</v>
      </c>
      <c r="C65" s="9" t="s">
        <v>219</v>
      </c>
      <c r="D65" s="13">
        <v>1623.15</v>
      </c>
      <c r="E65" s="15">
        <v>985.56</v>
      </c>
      <c r="F65" s="18">
        <f t="shared" si="3"/>
        <v>0.607189723685426</v>
      </c>
      <c r="G65" s="15">
        <v>0</v>
      </c>
      <c r="H65" s="72">
        <f t="shared" si="0"/>
        <v>1623.15</v>
      </c>
      <c r="I65" s="15">
        <v>0</v>
      </c>
      <c r="J65" s="73"/>
      <c r="K65" s="8" t="s">
        <v>22</v>
      </c>
    </row>
    <row r="66" ht="24" spans="1:11">
      <c r="A66" s="8">
        <v>63</v>
      </c>
      <c r="B66" s="9" t="s">
        <v>220</v>
      </c>
      <c r="C66" s="9" t="s">
        <v>221</v>
      </c>
      <c r="D66" s="13">
        <v>6.82</v>
      </c>
      <c r="E66" s="15">
        <v>0</v>
      </c>
      <c r="F66" s="15">
        <v>0</v>
      </c>
      <c r="G66" s="15">
        <v>0</v>
      </c>
      <c r="H66" s="72">
        <f t="shared" si="0"/>
        <v>6.82</v>
      </c>
      <c r="I66" s="15">
        <v>0</v>
      </c>
      <c r="J66" s="73"/>
      <c r="K66" s="8"/>
    </row>
    <row r="67" spans="1:11">
      <c r="A67" s="8">
        <v>64</v>
      </c>
      <c r="B67" s="9" t="s">
        <v>222</v>
      </c>
      <c r="C67" s="9" t="s">
        <v>223</v>
      </c>
      <c r="D67" s="13">
        <v>328.03</v>
      </c>
      <c r="E67" s="15">
        <v>328.03</v>
      </c>
      <c r="F67" s="15">
        <v>0</v>
      </c>
      <c r="G67" s="18">
        <f t="shared" ref="G67:G72" si="4">E67/D67</f>
        <v>1</v>
      </c>
      <c r="H67" s="72">
        <f t="shared" si="0"/>
        <v>328.03</v>
      </c>
      <c r="I67" s="15">
        <v>0</v>
      </c>
      <c r="J67" s="73"/>
      <c r="K67" s="8" t="s">
        <v>16</v>
      </c>
    </row>
    <row r="68" spans="1:11">
      <c r="A68" s="8">
        <v>65</v>
      </c>
      <c r="B68" s="9" t="s">
        <v>224</v>
      </c>
      <c r="C68" s="9" t="s">
        <v>225</v>
      </c>
      <c r="D68" s="13">
        <v>406.36</v>
      </c>
      <c r="E68" s="15">
        <v>189.5</v>
      </c>
      <c r="F68" s="18">
        <f t="shared" si="3"/>
        <v>0.466335269219411</v>
      </c>
      <c r="G68" s="15">
        <v>0</v>
      </c>
      <c r="H68" s="72">
        <f t="shared" ref="H68:H73" si="5">D68-I68</f>
        <v>406.36</v>
      </c>
      <c r="I68" s="15">
        <v>0</v>
      </c>
      <c r="J68" s="73"/>
      <c r="K68" s="8" t="s">
        <v>22</v>
      </c>
    </row>
    <row r="69" ht="24" spans="1:11">
      <c r="A69" s="8">
        <v>66</v>
      </c>
      <c r="B69" s="9" t="s">
        <v>226</v>
      </c>
      <c r="C69" s="9" t="s">
        <v>227</v>
      </c>
      <c r="D69" s="13">
        <v>234.66</v>
      </c>
      <c r="E69" s="15">
        <v>98.65</v>
      </c>
      <c r="F69" s="18">
        <f t="shared" si="3"/>
        <v>0.420395465780278</v>
      </c>
      <c r="G69" s="15">
        <v>0</v>
      </c>
      <c r="H69" s="72">
        <f t="shared" si="5"/>
        <v>234.66</v>
      </c>
      <c r="I69" s="15">
        <v>0</v>
      </c>
      <c r="J69" s="73"/>
      <c r="K69" s="8" t="s">
        <v>22</v>
      </c>
    </row>
    <row r="70" spans="1:11">
      <c r="A70" s="8">
        <v>67</v>
      </c>
      <c r="B70" s="9" t="s">
        <v>228</v>
      </c>
      <c r="C70" s="9" t="s">
        <v>229</v>
      </c>
      <c r="D70" s="13">
        <v>67.89</v>
      </c>
      <c r="E70" s="15">
        <v>67.89</v>
      </c>
      <c r="F70" s="15">
        <v>0</v>
      </c>
      <c r="G70" s="18">
        <f t="shared" si="4"/>
        <v>1</v>
      </c>
      <c r="H70" s="72">
        <f t="shared" si="5"/>
        <v>67.89</v>
      </c>
      <c r="I70" s="15">
        <v>0</v>
      </c>
      <c r="J70" s="73"/>
      <c r="K70" s="9" t="s">
        <v>16</v>
      </c>
    </row>
    <row r="71" spans="1:11">
      <c r="A71" s="8">
        <v>68</v>
      </c>
      <c r="B71" s="9" t="s">
        <v>230</v>
      </c>
      <c r="C71" s="9" t="s">
        <v>231</v>
      </c>
      <c r="D71" s="13">
        <v>17.06</v>
      </c>
      <c r="E71" s="15">
        <v>17.06</v>
      </c>
      <c r="F71" s="15">
        <v>0</v>
      </c>
      <c r="G71" s="18">
        <f t="shared" si="4"/>
        <v>1</v>
      </c>
      <c r="H71" s="72">
        <f t="shared" si="5"/>
        <v>17.06</v>
      </c>
      <c r="I71" s="15">
        <v>0</v>
      </c>
      <c r="J71" s="73"/>
      <c r="K71" s="9" t="s">
        <v>16</v>
      </c>
    </row>
    <row r="72" spans="1:11">
      <c r="A72" s="8">
        <v>69</v>
      </c>
      <c r="B72" s="9" t="s">
        <v>232</v>
      </c>
      <c r="C72" s="9" t="s">
        <v>233</v>
      </c>
      <c r="D72" s="13">
        <v>15.26</v>
      </c>
      <c r="E72" s="15">
        <v>15.26</v>
      </c>
      <c r="F72" s="15">
        <v>0</v>
      </c>
      <c r="G72" s="18">
        <f t="shared" si="4"/>
        <v>1</v>
      </c>
      <c r="H72" s="72">
        <f t="shared" si="5"/>
        <v>15.26</v>
      </c>
      <c r="I72" s="15">
        <v>0</v>
      </c>
      <c r="J72" s="73"/>
      <c r="K72" s="9" t="s">
        <v>16</v>
      </c>
    </row>
    <row r="73" spans="1:11">
      <c r="A73" s="8">
        <v>70</v>
      </c>
      <c r="B73" s="9" t="s">
        <v>234</v>
      </c>
      <c r="C73" s="9" t="s">
        <v>235</v>
      </c>
      <c r="D73" s="13">
        <v>8.47</v>
      </c>
      <c r="E73" s="15">
        <v>0</v>
      </c>
      <c r="F73" s="15">
        <v>0</v>
      </c>
      <c r="G73" s="15">
        <v>0</v>
      </c>
      <c r="H73" s="72">
        <f t="shared" si="5"/>
        <v>8.47</v>
      </c>
      <c r="I73" s="15">
        <v>0</v>
      </c>
      <c r="J73" s="73"/>
      <c r="K73" s="8"/>
    </row>
    <row r="74" spans="1:11">
      <c r="A74" s="66" t="s">
        <v>117</v>
      </c>
      <c r="B74" s="67"/>
      <c r="C74" s="68"/>
      <c r="D74" s="69">
        <f t="shared" ref="D74:I74" si="6">SUM(D4:D73)</f>
        <v>10662.95</v>
      </c>
      <c r="E74" s="69">
        <f t="shared" si="6"/>
        <v>6855.26</v>
      </c>
      <c r="F74" s="70">
        <f>(E4+E28+E33+E34+E35+E43+E44+E46+E48+E49+E64+E65+E68+E69)/D74</f>
        <v>0.465626304165358</v>
      </c>
      <c r="G74" s="70">
        <f>(E11+E13+E21+E27+E32+E38+E42+E50+E67+E70+E71+E72)/D74</f>
        <v>0.177278332919126</v>
      </c>
      <c r="H74" s="69">
        <f t="shared" si="6"/>
        <v>10057.99</v>
      </c>
      <c r="I74" s="69">
        <f t="shared" si="6"/>
        <v>604.96</v>
      </c>
      <c r="J74" s="32"/>
      <c r="K74" s="35"/>
    </row>
  </sheetData>
  <mergeCells count="3">
    <mergeCell ref="A1:K1"/>
    <mergeCell ref="A2:K2"/>
    <mergeCell ref="A74:B74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workbookViewId="0">
      <selection activeCell="A2" sqref="A2:K2"/>
    </sheetView>
  </sheetViews>
  <sheetFormatPr defaultColWidth="8.625" defaultRowHeight="14.25"/>
  <cols>
    <col min="1" max="1" width="4.69166666666667" customWidth="1"/>
    <col min="2" max="2" width="18.5833333333333" customWidth="1"/>
    <col min="3" max="3" width="25.4416666666667" customWidth="1"/>
    <col min="4" max="5" width="9.58333333333333" customWidth="1"/>
    <col min="6" max="6" width="12.0833333333333" customWidth="1"/>
    <col min="7" max="7" width="11.1666666666667" customWidth="1"/>
    <col min="8" max="8" width="12.3333333333333" customWidth="1"/>
    <col min="9" max="9" width="9.66666666666667" customWidth="1"/>
    <col min="10" max="10" width="15.0833333333333" customWidth="1"/>
    <col min="11" max="11" width="11.5" customWidth="1"/>
  </cols>
  <sheetData>
    <row r="1" ht="27" spans="1:11">
      <c r="A1" s="1" t="s">
        <v>118</v>
      </c>
      <c r="B1" s="2"/>
      <c r="C1" s="2"/>
      <c r="D1" s="3"/>
      <c r="E1" s="2"/>
      <c r="F1" s="2"/>
      <c r="G1" s="2"/>
      <c r="H1" s="2"/>
      <c r="I1" s="2"/>
      <c r="J1" s="2"/>
      <c r="K1" s="2"/>
    </row>
    <row r="2" spans="1:11">
      <c r="A2" s="4" t="s">
        <v>236</v>
      </c>
      <c r="B2" s="5"/>
      <c r="C2" s="5"/>
      <c r="D2" s="6"/>
      <c r="E2" s="5"/>
      <c r="F2" s="5"/>
      <c r="G2" s="5"/>
      <c r="H2" s="5"/>
      <c r="I2" s="5"/>
      <c r="J2" s="7"/>
      <c r="K2" s="7"/>
    </row>
    <row r="3" ht="36.75" spans="1:11">
      <c r="A3" s="8" t="s">
        <v>2</v>
      </c>
      <c r="B3" s="9" t="s">
        <v>3</v>
      </c>
      <c r="C3" s="9" t="s">
        <v>4</v>
      </c>
      <c r="D3" s="10" t="s">
        <v>5</v>
      </c>
      <c r="E3" s="11" t="s">
        <v>6</v>
      </c>
      <c r="F3" s="9" t="s">
        <v>7</v>
      </c>
      <c r="G3" s="9" t="s">
        <v>8</v>
      </c>
      <c r="H3" s="11" t="s">
        <v>9</v>
      </c>
      <c r="I3" s="9" t="s">
        <v>10</v>
      </c>
      <c r="J3" s="9" t="s">
        <v>11</v>
      </c>
      <c r="K3" s="12" t="s">
        <v>12</v>
      </c>
    </row>
    <row r="4" ht="24" spans="1:11">
      <c r="A4" s="8">
        <v>1</v>
      </c>
      <c r="B4" s="9" t="s">
        <v>237</v>
      </c>
      <c r="C4" s="9" t="s">
        <v>238</v>
      </c>
      <c r="D4" s="13">
        <v>1830</v>
      </c>
      <c r="E4" s="16">
        <v>1346.53</v>
      </c>
      <c r="F4" s="18">
        <f t="shared" ref="F4:F9" si="0">E4/D4</f>
        <v>0.735808743169399</v>
      </c>
      <c r="G4" s="15">
        <v>0</v>
      </c>
      <c r="H4" s="16">
        <f t="shared" ref="H4:H65" si="1">D4-I4</f>
        <v>1830</v>
      </c>
      <c r="I4" s="15">
        <v>0</v>
      </c>
      <c r="J4" s="9"/>
      <c r="K4" s="9" t="s">
        <v>22</v>
      </c>
    </row>
    <row r="5" ht="24" spans="1:11">
      <c r="A5" s="8">
        <v>2</v>
      </c>
      <c r="B5" s="9" t="s">
        <v>239</v>
      </c>
      <c r="C5" s="9" t="s">
        <v>238</v>
      </c>
      <c r="D5" s="13">
        <v>61.6</v>
      </c>
      <c r="E5" s="15">
        <v>0</v>
      </c>
      <c r="F5" s="15">
        <v>0</v>
      </c>
      <c r="G5" s="15">
        <v>0</v>
      </c>
      <c r="H5" s="16">
        <f t="shared" si="1"/>
        <v>61.6</v>
      </c>
      <c r="I5" s="15">
        <v>0</v>
      </c>
      <c r="J5" s="9"/>
      <c r="K5" s="9"/>
    </row>
    <row r="6" ht="24" spans="1:11">
      <c r="A6" s="8">
        <v>3</v>
      </c>
      <c r="B6" s="9" t="s">
        <v>240</v>
      </c>
      <c r="C6" s="9" t="s">
        <v>241</v>
      </c>
      <c r="D6" s="13">
        <v>57</v>
      </c>
      <c r="E6" s="37">
        <v>30.5</v>
      </c>
      <c r="F6" s="18">
        <f t="shared" si="0"/>
        <v>0.535087719298246</v>
      </c>
      <c r="G6" s="15">
        <v>0</v>
      </c>
      <c r="H6" s="16">
        <f t="shared" si="1"/>
        <v>57</v>
      </c>
      <c r="I6" s="15">
        <v>0</v>
      </c>
      <c r="J6" s="9"/>
      <c r="K6" s="9" t="s">
        <v>22</v>
      </c>
    </row>
    <row r="7" spans="1:11">
      <c r="A7" s="8">
        <v>4</v>
      </c>
      <c r="B7" s="9" t="s">
        <v>242</v>
      </c>
      <c r="C7" s="9" t="s">
        <v>241</v>
      </c>
      <c r="D7" s="13">
        <v>67.9</v>
      </c>
      <c r="E7" s="15">
        <v>0</v>
      </c>
      <c r="F7" s="15">
        <v>0</v>
      </c>
      <c r="G7" s="15">
        <f>E7/D7</f>
        <v>0</v>
      </c>
      <c r="H7" s="16">
        <f t="shared" si="1"/>
        <v>67.9</v>
      </c>
      <c r="I7" s="15">
        <v>0</v>
      </c>
      <c r="J7" s="8"/>
      <c r="K7" s="9"/>
    </row>
    <row r="8" spans="1:11">
      <c r="A8" s="8">
        <v>5</v>
      </c>
      <c r="B8" s="9" t="s">
        <v>243</v>
      </c>
      <c r="C8" s="9" t="s">
        <v>241</v>
      </c>
      <c r="D8" s="13">
        <v>14.5</v>
      </c>
      <c r="E8" s="15">
        <v>0</v>
      </c>
      <c r="F8" s="15">
        <v>0</v>
      </c>
      <c r="G8" s="15">
        <v>0</v>
      </c>
      <c r="H8" s="16">
        <f t="shared" si="1"/>
        <v>14.5</v>
      </c>
      <c r="I8" s="15">
        <v>0</v>
      </c>
      <c r="J8" s="8"/>
      <c r="K8" s="9"/>
    </row>
    <row r="9" spans="1:11">
      <c r="A9" s="8">
        <v>6</v>
      </c>
      <c r="B9" s="9" t="s">
        <v>244</v>
      </c>
      <c r="C9" s="9" t="s">
        <v>241</v>
      </c>
      <c r="D9" s="13">
        <v>1557</v>
      </c>
      <c r="E9" s="71">
        <v>868.52</v>
      </c>
      <c r="F9" s="18">
        <f t="shared" si="0"/>
        <v>0.55781631342325</v>
      </c>
      <c r="G9" s="15">
        <v>0</v>
      </c>
      <c r="H9" s="16">
        <f t="shared" si="1"/>
        <v>1117.43</v>
      </c>
      <c r="I9" s="15">
        <v>439.57</v>
      </c>
      <c r="J9" s="9" t="s">
        <v>28</v>
      </c>
      <c r="K9" s="9" t="s">
        <v>22</v>
      </c>
    </row>
    <row r="10" spans="1:11">
      <c r="A10" s="8">
        <v>7</v>
      </c>
      <c r="B10" s="9" t="s">
        <v>245</v>
      </c>
      <c r="C10" s="9" t="s">
        <v>241</v>
      </c>
      <c r="D10" s="13">
        <v>20</v>
      </c>
      <c r="E10" s="15">
        <v>0</v>
      </c>
      <c r="F10" s="15">
        <v>0</v>
      </c>
      <c r="G10" s="15">
        <v>0</v>
      </c>
      <c r="H10" s="16">
        <f t="shared" si="1"/>
        <v>20</v>
      </c>
      <c r="I10" s="15">
        <v>0</v>
      </c>
      <c r="J10" s="8"/>
      <c r="K10" s="9"/>
    </row>
    <row r="11" spans="1:11">
      <c r="A11" s="8">
        <v>8</v>
      </c>
      <c r="B11" s="9" t="s">
        <v>246</v>
      </c>
      <c r="C11" s="9" t="s">
        <v>241</v>
      </c>
      <c r="D11" s="13">
        <v>10.5</v>
      </c>
      <c r="E11" s="15">
        <v>0</v>
      </c>
      <c r="F11" s="15">
        <v>0</v>
      </c>
      <c r="G11" s="15">
        <v>0</v>
      </c>
      <c r="H11" s="16">
        <f t="shared" si="1"/>
        <v>10.5</v>
      </c>
      <c r="I11" s="15">
        <v>0</v>
      </c>
      <c r="J11" s="8"/>
      <c r="K11" s="9"/>
    </row>
    <row r="12" spans="1:11">
      <c r="A12" s="8">
        <v>9</v>
      </c>
      <c r="B12" s="9" t="s">
        <v>247</v>
      </c>
      <c r="C12" s="9" t="s">
        <v>241</v>
      </c>
      <c r="D12" s="13">
        <v>34.6</v>
      </c>
      <c r="E12" s="15">
        <v>0</v>
      </c>
      <c r="F12" s="15">
        <v>0</v>
      </c>
      <c r="G12" s="15">
        <v>0</v>
      </c>
      <c r="H12" s="16">
        <f t="shared" si="1"/>
        <v>34.6</v>
      </c>
      <c r="I12" s="15">
        <v>0</v>
      </c>
      <c r="J12" s="9"/>
      <c r="K12" s="9"/>
    </row>
    <row r="13" spans="1:11">
      <c r="A13" s="8">
        <v>10</v>
      </c>
      <c r="B13" s="9" t="s">
        <v>248</v>
      </c>
      <c r="C13" s="9" t="s">
        <v>241</v>
      </c>
      <c r="D13" s="13">
        <v>25</v>
      </c>
      <c r="E13" s="15">
        <v>0</v>
      </c>
      <c r="F13" s="15">
        <v>0</v>
      </c>
      <c r="G13" s="15">
        <v>0</v>
      </c>
      <c r="H13" s="16">
        <f t="shared" si="1"/>
        <v>25</v>
      </c>
      <c r="I13" s="15">
        <v>0</v>
      </c>
      <c r="J13" s="8"/>
      <c r="K13" s="8"/>
    </row>
    <row r="14" spans="1:11">
      <c r="A14" s="8">
        <v>11</v>
      </c>
      <c r="B14" s="9" t="s">
        <v>249</v>
      </c>
      <c r="C14" s="9" t="s">
        <v>241</v>
      </c>
      <c r="D14" s="13">
        <v>26</v>
      </c>
      <c r="E14" s="15">
        <v>0</v>
      </c>
      <c r="F14" s="15">
        <v>0</v>
      </c>
      <c r="G14" s="15">
        <v>0</v>
      </c>
      <c r="H14" s="16">
        <f t="shared" si="1"/>
        <v>26</v>
      </c>
      <c r="I14" s="15">
        <v>0</v>
      </c>
      <c r="J14" s="8"/>
      <c r="K14" s="8"/>
    </row>
    <row r="15" ht="24" spans="1:11">
      <c r="A15" s="8">
        <v>12</v>
      </c>
      <c r="B15" s="9" t="s">
        <v>250</v>
      </c>
      <c r="C15" s="9" t="s">
        <v>241</v>
      </c>
      <c r="D15" s="13">
        <v>172.6</v>
      </c>
      <c r="E15" s="15">
        <v>0</v>
      </c>
      <c r="F15" s="15">
        <v>0</v>
      </c>
      <c r="G15" s="15">
        <v>0</v>
      </c>
      <c r="H15" s="16">
        <f t="shared" si="1"/>
        <v>172.6</v>
      </c>
      <c r="I15" s="15">
        <v>0</v>
      </c>
      <c r="J15" s="8"/>
      <c r="K15" s="8"/>
    </row>
    <row r="16" spans="1:11">
      <c r="A16" s="8">
        <v>13</v>
      </c>
      <c r="B16" s="9" t="s">
        <v>251</v>
      </c>
      <c r="C16" s="9" t="s">
        <v>241</v>
      </c>
      <c r="D16" s="13">
        <v>12</v>
      </c>
      <c r="E16" s="15">
        <v>0</v>
      </c>
      <c r="F16" s="15">
        <v>0</v>
      </c>
      <c r="G16" s="15">
        <v>0</v>
      </c>
      <c r="H16" s="16">
        <f t="shared" si="1"/>
        <v>12</v>
      </c>
      <c r="I16" s="15">
        <v>0</v>
      </c>
      <c r="J16" s="8"/>
      <c r="K16" s="8"/>
    </row>
    <row r="17" spans="1:11">
      <c r="A17" s="8">
        <v>14</v>
      </c>
      <c r="B17" s="9" t="s">
        <v>252</v>
      </c>
      <c r="C17" s="9" t="s">
        <v>241</v>
      </c>
      <c r="D17" s="13">
        <v>12</v>
      </c>
      <c r="E17" s="15">
        <v>0</v>
      </c>
      <c r="F17" s="15">
        <v>0</v>
      </c>
      <c r="G17" s="15">
        <v>0</v>
      </c>
      <c r="H17" s="16">
        <f t="shared" si="1"/>
        <v>12</v>
      </c>
      <c r="I17" s="15">
        <v>0</v>
      </c>
      <c r="J17" s="8"/>
      <c r="K17" s="8"/>
    </row>
    <row r="18" spans="1:11">
      <c r="A18" s="8">
        <v>15</v>
      </c>
      <c r="B18" s="9" t="s">
        <v>253</v>
      </c>
      <c r="C18" s="9" t="s">
        <v>241</v>
      </c>
      <c r="D18" s="13">
        <v>29.8</v>
      </c>
      <c r="E18" s="15">
        <v>0</v>
      </c>
      <c r="F18" s="15">
        <v>0</v>
      </c>
      <c r="G18" s="15">
        <v>0</v>
      </c>
      <c r="H18" s="16">
        <f t="shared" si="1"/>
        <v>29.8</v>
      </c>
      <c r="I18" s="15">
        <v>0</v>
      </c>
      <c r="J18" s="8"/>
      <c r="K18" s="8"/>
    </row>
    <row r="19" spans="1:11">
      <c r="A19" s="8">
        <v>16</v>
      </c>
      <c r="B19" s="9" t="s">
        <v>254</v>
      </c>
      <c r="C19" s="9" t="s">
        <v>241</v>
      </c>
      <c r="D19" s="13">
        <v>165</v>
      </c>
      <c r="E19" s="16">
        <v>165</v>
      </c>
      <c r="F19" s="15">
        <v>0</v>
      </c>
      <c r="G19" s="18">
        <f t="shared" ref="G19:G22" si="2">E19/D19</f>
        <v>1</v>
      </c>
      <c r="H19" s="16">
        <f t="shared" si="1"/>
        <v>165</v>
      </c>
      <c r="I19" s="15">
        <v>0</v>
      </c>
      <c r="J19" s="8"/>
      <c r="K19" s="8" t="s">
        <v>16</v>
      </c>
    </row>
    <row r="20" spans="1:11">
      <c r="A20" s="8">
        <v>17</v>
      </c>
      <c r="B20" s="9" t="s">
        <v>255</v>
      </c>
      <c r="C20" s="9" t="s">
        <v>241</v>
      </c>
      <c r="D20" s="13">
        <v>11</v>
      </c>
      <c r="E20" s="15">
        <v>0</v>
      </c>
      <c r="F20" s="15">
        <v>0</v>
      </c>
      <c r="G20" s="15">
        <v>0</v>
      </c>
      <c r="H20" s="16">
        <f t="shared" si="1"/>
        <v>11</v>
      </c>
      <c r="I20" s="15">
        <v>0</v>
      </c>
      <c r="J20" s="8"/>
      <c r="K20" s="9"/>
    </row>
    <row r="21" spans="1:11">
      <c r="A21" s="8">
        <v>18</v>
      </c>
      <c r="B21" s="9" t="s">
        <v>23</v>
      </c>
      <c r="C21" s="9" t="s">
        <v>241</v>
      </c>
      <c r="D21" s="13">
        <v>721</v>
      </c>
      <c r="E21" s="14">
        <v>721</v>
      </c>
      <c r="F21" s="15">
        <v>0</v>
      </c>
      <c r="G21" s="18">
        <f t="shared" si="2"/>
        <v>1</v>
      </c>
      <c r="H21" s="16">
        <f t="shared" si="1"/>
        <v>671</v>
      </c>
      <c r="I21" s="15">
        <v>50</v>
      </c>
      <c r="J21" s="9" t="s">
        <v>28</v>
      </c>
      <c r="K21" s="8" t="s">
        <v>16</v>
      </c>
    </row>
    <row r="22" spans="1:11">
      <c r="A22" s="8">
        <v>19</v>
      </c>
      <c r="B22" s="9" t="s">
        <v>256</v>
      </c>
      <c r="C22" s="9" t="s">
        <v>241</v>
      </c>
      <c r="D22" s="13">
        <v>280</v>
      </c>
      <c r="E22" s="14">
        <v>280</v>
      </c>
      <c r="F22" s="15">
        <v>0</v>
      </c>
      <c r="G22" s="18">
        <f t="shared" si="2"/>
        <v>1</v>
      </c>
      <c r="H22" s="16">
        <f t="shared" si="1"/>
        <v>198.12</v>
      </c>
      <c r="I22" s="15">
        <v>81.88</v>
      </c>
      <c r="J22" s="9" t="s">
        <v>28</v>
      </c>
      <c r="K22" s="8" t="s">
        <v>16</v>
      </c>
    </row>
    <row r="23" spans="1:11">
      <c r="A23" s="8">
        <v>20</v>
      </c>
      <c r="B23" s="9" t="s">
        <v>257</v>
      </c>
      <c r="C23" s="9" t="s">
        <v>241</v>
      </c>
      <c r="D23" s="13">
        <v>115.1</v>
      </c>
      <c r="E23" s="15">
        <v>0</v>
      </c>
      <c r="F23" s="15">
        <v>0</v>
      </c>
      <c r="G23" s="15">
        <v>0</v>
      </c>
      <c r="H23" s="16">
        <f t="shared" si="1"/>
        <v>115.1</v>
      </c>
      <c r="I23" s="15">
        <v>0</v>
      </c>
      <c r="J23" s="8"/>
      <c r="K23" s="9"/>
    </row>
    <row r="24" spans="1:11">
      <c r="A24" s="8">
        <v>21</v>
      </c>
      <c r="B24" s="9" t="s">
        <v>258</v>
      </c>
      <c r="C24" s="9" t="s">
        <v>241</v>
      </c>
      <c r="D24" s="13">
        <v>15.4</v>
      </c>
      <c r="E24" s="15">
        <v>0</v>
      </c>
      <c r="F24" s="15">
        <v>0</v>
      </c>
      <c r="G24" s="15">
        <v>0</v>
      </c>
      <c r="H24" s="16">
        <f t="shared" si="1"/>
        <v>15.4</v>
      </c>
      <c r="I24" s="15">
        <v>0</v>
      </c>
      <c r="J24" s="8"/>
      <c r="K24" s="9"/>
    </row>
    <row r="25" spans="1:11">
      <c r="A25" s="8">
        <v>22</v>
      </c>
      <c r="B25" s="9" t="s">
        <v>259</v>
      </c>
      <c r="C25" s="9" t="s">
        <v>241</v>
      </c>
      <c r="D25" s="13">
        <v>96.7</v>
      </c>
      <c r="E25" s="15">
        <v>0</v>
      </c>
      <c r="F25" s="15">
        <v>0</v>
      </c>
      <c r="G25" s="15">
        <v>0</v>
      </c>
      <c r="H25" s="16">
        <f t="shared" si="1"/>
        <v>96.7</v>
      </c>
      <c r="I25" s="15">
        <v>0</v>
      </c>
      <c r="J25" s="8"/>
      <c r="K25" s="8"/>
    </row>
    <row r="26" ht="24" spans="1:11">
      <c r="A26" s="8">
        <v>23</v>
      </c>
      <c r="B26" s="9" t="s">
        <v>260</v>
      </c>
      <c r="C26" s="9" t="s">
        <v>261</v>
      </c>
      <c r="D26" s="13">
        <v>3235</v>
      </c>
      <c r="E26" s="14">
        <v>1756.86</v>
      </c>
      <c r="F26" s="18">
        <f>E26/D26</f>
        <v>0.543078825347759</v>
      </c>
      <c r="G26" s="15">
        <v>0</v>
      </c>
      <c r="H26" s="16">
        <f t="shared" si="1"/>
        <v>3235</v>
      </c>
      <c r="I26" s="15">
        <v>0</v>
      </c>
      <c r="J26" s="8"/>
      <c r="K26" s="9" t="s">
        <v>22</v>
      </c>
    </row>
    <row r="27" spans="1:11">
      <c r="A27" s="8">
        <v>24</v>
      </c>
      <c r="B27" s="9" t="s">
        <v>262</v>
      </c>
      <c r="C27" s="9" t="s">
        <v>263</v>
      </c>
      <c r="D27" s="13">
        <v>386</v>
      </c>
      <c r="E27" s="15">
        <v>0</v>
      </c>
      <c r="F27" s="15">
        <v>0</v>
      </c>
      <c r="G27" s="15">
        <v>0</v>
      </c>
      <c r="H27" s="16">
        <f t="shared" si="1"/>
        <v>386</v>
      </c>
      <c r="I27" s="15">
        <v>0</v>
      </c>
      <c r="J27" s="8"/>
      <c r="K27" s="8"/>
    </row>
    <row r="28" spans="1:11">
      <c r="A28" s="8">
        <v>25</v>
      </c>
      <c r="B28" s="9" t="s">
        <v>264</v>
      </c>
      <c r="C28" s="9" t="s">
        <v>263</v>
      </c>
      <c r="D28" s="13">
        <v>254</v>
      </c>
      <c r="E28" s="16">
        <v>254</v>
      </c>
      <c r="F28" s="15">
        <v>0</v>
      </c>
      <c r="G28" s="18">
        <f>E28/D28</f>
        <v>1</v>
      </c>
      <c r="H28" s="16">
        <f t="shared" si="1"/>
        <v>254</v>
      </c>
      <c r="I28" s="15">
        <v>0</v>
      </c>
      <c r="J28" s="9"/>
      <c r="K28" s="9" t="s">
        <v>16</v>
      </c>
    </row>
    <row r="29" spans="1:11">
      <c r="A29" s="8">
        <v>26</v>
      </c>
      <c r="B29" s="9" t="s">
        <v>265</v>
      </c>
      <c r="C29" s="9" t="s">
        <v>263</v>
      </c>
      <c r="D29" s="13">
        <v>90</v>
      </c>
      <c r="E29" s="14">
        <v>90</v>
      </c>
      <c r="F29" s="15">
        <v>0</v>
      </c>
      <c r="G29" s="18">
        <f>E29/D29</f>
        <v>1</v>
      </c>
      <c r="H29" s="16">
        <f t="shared" si="1"/>
        <v>86.2</v>
      </c>
      <c r="I29" s="15">
        <v>3.8</v>
      </c>
      <c r="J29" s="9" t="s">
        <v>28</v>
      </c>
      <c r="K29" s="9" t="s">
        <v>16</v>
      </c>
    </row>
    <row r="30" spans="1:11">
      <c r="A30" s="8">
        <v>27</v>
      </c>
      <c r="B30" s="9" t="s">
        <v>266</v>
      </c>
      <c r="C30" s="9" t="s">
        <v>263</v>
      </c>
      <c r="D30" s="13">
        <v>45</v>
      </c>
      <c r="E30" s="15">
        <v>0</v>
      </c>
      <c r="F30" s="15">
        <v>0</v>
      </c>
      <c r="G30" s="15">
        <v>0</v>
      </c>
      <c r="H30" s="16">
        <f t="shared" si="1"/>
        <v>45</v>
      </c>
      <c r="I30" s="15">
        <v>0</v>
      </c>
      <c r="J30" s="9"/>
      <c r="K30" s="8"/>
    </row>
    <row r="31" spans="1:11">
      <c r="A31" s="8">
        <v>28</v>
      </c>
      <c r="B31" s="21" t="s">
        <v>267</v>
      </c>
      <c r="C31" s="9" t="s">
        <v>263</v>
      </c>
      <c r="D31" s="13">
        <v>30</v>
      </c>
      <c r="E31" s="15">
        <v>0</v>
      </c>
      <c r="F31" s="15">
        <v>0</v>
      </c>
      <c r="G31" s="15">
        <v>0</v>
      </c>
      <c r="H31" s="16">
        <f t="shared" si="1"/>
        <v>0</v>
      </c>
      <c r="I31" s="15">
        <v>30</v>
      </c>
      <c r="J31" s="9" t="s">
        <v>268</v>
      </c>
      <c r="K31" s="8"/>
    </row>
    <row r="32" spans="1:11">
      <c r="A32" s="8">
        <v>29</v>
      </c>
      <c r="B32" s="9" t="s">
        <v>269</v>
      </c>
      <c r="C32" s="9" t="s">
        <v>263</v>
      </c>
      <c r="D32" s="13">
        <v>150</v>
      </c>
      <c r="E32" s="15">
        <v>0</v>
      </c>
      <c r="F32" s="15">
        <v>0</v>
      </c>
      <c r="G32" s="15">
        <v>0</v>
      </c>
      <c r="H32" s="16">
        <f t="shared" si="1"/>
        <v>149.5</v>
      </c>
      <c r="I32" s="15">
        <v>0.5</v>
      </c>
      <c r="J32" s="9" t="s">
        <v>270</v>
      </c>
      <c r="K32" s="8"/>
    </row>
    <row r="33" spans="1:11">
      <c r="A33" s="8">
        <v>30</v>
      </c>
      <c r="B33" s="9" t="s">
        <v>271</v>
      </c>
      <c r="C33" s="9" t="s">
        <v>263</v>
      </c>
      <c r="D33" s="13">
        <v>35</v>
      </c>
      <c r="E33" s="15">
        <v>0</v>
      </c>
      <c r="F33" s="15">
        <v>0</v>
      </c>
      <c r="G33" s="15">
        <v>0</v>
      </c>
      <c r="H33" s="16">
        <f t="shared" si="1"/>
        <v>35</v>
      </c>
      <c r="I33" s="15">
        <v>0</v>
      </c>
      <c r="J33" s="8"/>
      <c r="K33" s="8"/>
    </row>
    <row r="34" spans="1:11">
      <c r="A34" s="8">
        <v>31</v>
      </c>
      <c r="B34" s="9" t="s">
        <v>272</v>
      </c>
      <c r="C34" s="9" t="s">
        <v>263</v>
      </c>
      <c r="D34" s="13">
        <v>41</v>
      </c>
      <c r="E34" s="15">
        <v>0</v>
      </c>
      <c r="F34" s="15">
        <v>0</v>
      </c>
      <c r="G34" s="15">
        <v>0</v>
      </c>
      <c r="H34" s="16">
        <f t="shared" si="1"/>
        <v>41</v>
      </c>
      <c r="I34" s="15">
        <v>0</v>
      </c>
      <c r="J34" s="8"/>
      <c r="K34" s="8"/>
    </row>
    <row r="35" ht="24" spans="1:11">
      <c r="A35" s="8">
        <v>32</v>
      </c>
      <c r="B35" s="9" t="s">
        <v>273</v>
      </c>
      <c r="C35" s="9" t="s">
        <v>274</v>
      </c>
      <c r="D35" s="13">
        <v>156</v>
      </c>
      <c r="E35" s="14">
        <v>95.6</v>
      </c>
      <c r="F35" s="18">
        <f>E35/D35</f>
        <v>0.612820512820513</v>
      </c>
      <c r="G35" s="15">
        <v>0</v>
      </c>
      <c r="H35" s="16">
        <f t="shared" si="1"/>
        <v>155</v>
      </c>
      <c r="I35" s="15">
        <v>1</v>
      </c>
      <c r="J35" s="9" t="s">
        <v>28</v>
      </c>
      <c r="K35" s="9" t="s">
        <v>22</v>
      </c>
    </row>
    <row r="36" ht="24" spans="1:11">
      <c r="A36" s="8">
        <v>33</v>
      </c>
      <c r="B36" s="9" t="s">
        <v>275</v>
      </c>
      <c r="C36" s="9" t="s">
        <v>274</v>
      </c>
      <c r="D36" s="13">
        <v>415</v>
      </c>
      <c r="E36" s="15">
        <v>0</v>
      </c>
      <c r="F36" s="15">
        <v>0</v>
      </c>
      <c r="G36" s="15">
        <v>0</v>
      </c>
      <c r="H36" s="16">
        <f t="shared" si="1"/>
        <v>415</v>
      </c>
      <c r="I36" s="15">
        <v>0</v>
      </c>
      <c r="J36" s="8"/>
      <c r="K36" s="8"/>
    </row>
    <row r="37" ht="24" spans="1:11">
      <c r="A37" s="8">
        <v>34</v>
      </c>
      <c r="B37" s="9" t="s">
        <v>276</v>
      </c>
      <c r="C37" s="9" t="s">
        <v>274</v>
      </c>
      <c r="D37" s="13">
        <v>247</v>
      </c>
      <c r="E37" s="15">
        <v>247</v>
      </c>
      <c r="F37" s="15">
        <v>0</v>
      </c>
      <c r="G37" s="18">
        <f t="shared" ref="G37:G40" si="3">E37/D37</f>
        <v>1</v>
      </c>
      <c r="H37" s="16">
        <f t="shared" si="1"/>
        <v>235</v>
      </c>
      <c r="I37" s="15">
        <v>12</v>
      </c>
      <c r="J37" s="9" t="s">
        <v>28</v>
      </c>
      <c r="K37" s="8" t="s">
        <v>16</v>
      </c>
    </row>
    <row r="38" spans="1:11">
      <c r="A38" s="8">
        <v>35</v>
      </c>
      <c r="B38" s="9" t="s">
        <v>277</v>
      </c>
      <c r="C38" s="9" t="s">
        <v>274</v>
      </c>
      <c r="D38" s="13">
        <v>247</v>
      </c>
      <c r="E38" s="14">
        <v>247</v>
      </c>
      <c r="F38" s="15">
        <v>0</v>
      </c>
      <c r="G38" s="18">
        <f t="shared" si="3"/>
        <v>1</v>
      </c>
      <c r="H38" s="16">
        <f t="shared" si="1"/>
        <v>130</v>
      </c>
      <c r="I38" s="15">
        <v>117</v>
      </c>
      <c r="J38" s="9" t="s">
        <v>28</v>
      </c>
      <c r="K38" s="8" t="s">
        <v>16</v>
      </c>
    </row>
    <row r="39" ht="24" spans="1:11">
      <c r="A39" s="8">
        <v>36</v>
      </c>
      <c r="B39" s="9" t="s">
        <v>278</v>
      </c>
      <c r="C39" s="9" t="s">
        <v>274</v>
      </c>
      <c r="D39" s="13">
        <v>15</v>
      </c>
      <c r="E39" s="14">
        <v>15</v>
      </c>
      <c r="F39" s="15">
        <v>0</v>
      </c>
      <c r="G39" s="18">
        <f t="shared" si="3"/>
        <v>1</v>
      </c>
      <c r="H39" s="16">
        <f t="shared" si="1"/>
        <v>0</v>
      </c>
      <c r="I39" s="15">
        <v>15</v>
      </c>
      <c r="J39" s="8" t="s">
        <v>268</v>
      </c>
      <c r="K39" s="8" t="s">
        <v>16</v>
      </c>
    </row>
    <row r="40" spans="1:11">
      <c r="A40" s="8">
        <v>37</v>
      </c>
      <c r="B40" s="9" t="s">
        <v>279</v>
      </c>
      <c r="C40" s="9" t="s">
        <v>274</v>
      </c>
      <c r="D40" s="13">
        <v>15</v>
      </c>
      <c r="E40" s="14">
        <v>15</v>
      </c>
      <c r="F40" s="15">
        <v>0</v>
      </c>
      <c r="G40" s="18">
        <f t="shared" si="3"/>
        <v>1</v>
      </c>
      <c r="H40" s="16">
        <f t="shared" si="1"/>
        <v>0</v>
      </c>
      <c r="I40" s="15">
        <v>15</v>
      </c>
      <c r="J40" s="8" t="s">
        <v>268</v>
      </c>
      <c r="K40" s="8" t="s">
        <v>16</v>
      </c>
    </row>
    <row r="41" ht="24" spans="1:11">
      <c r="A41" s="8">
        <v>38</v>
      </c>
      <c r="B41" s="9" t="s">
        <v>280</v>
      </c>
      <c r="C41" s="9" t="s">
        <v>274</v>
      </c>
      <c r="D41" s="13">
        <v>30</v>
      </c>
      <c r="E41" s="15">
        <v>0</v>
      </c>
      <c r="F41" s="15">
        <v>0</v>
      </c>
      <c r="G41" s="15">
        <v>0</v>
      </c>
      <c r="H41" s="16">
        <f t="shared" si="1"/>
        <v>13</v>
      </c>
      <c r="I41" s="15">
        <v>17</v>
      </c>
      <c r="J41" s="9" t="s">
        <v>28</v>
      </c>
      <c r="K41" s="8"/>
    </row>
    <row r="42" spans="1:11">
      <c r="A42" s="8">
        <v>39</v>
      </c>
      <c r="B42" s="9" t="s">
        <v>281</v>
      </c>
      <c r="C42" s="9" t="s">
        <v>274</v>
      </c>
      <c r="D42" s="13">
        <v>151</v>
      </c>
      <c r="E42" s="15">
        <v>0</v>
      </c>
      <c r="F42" s="15">
        <v>0</v>
      </c>
      <c r="G42" s="15">
        <v>0</v>
      </c>
      <c r="H42" s="16">
        <f t="shared" si="1"/>
        <v>151</v>
      </c>
      <c r="I42" s="15">
        <v>0</v>
      </c>
      <c r="J42" s="8"/>
      <c r="K42" s="8"/>
    </row>
    <row r="43" ht="24" spans="1:11">
      <c r="A43" s="8">
        <v>40</v>
      </c>
      <c r="B43" s="9" t="s">
        <v>282</v>
      </c>
      <c r="C43" s="9" t="s">
        <v>274</v>
      </c>
      <c r="D43" s="13">
        <v>160</v>
      </c>
      <c r="E43" s="15">
        <v>0</v>
      </c>
      <c r="F43" s="15">
        <v>0</v>
      </c>
      <c r="G43" s="15">
        <v>0</v>
      </c>
      <c r="H43" s="16">
        <f t="shared" si="1"/>
        <v>140</v>
      </c>
      <c r="I43" s="15">
        <v>20</v>
      </c>
      <c r="J43" s="9" t="s">
        <v>28</v>
      </c>
      <c r="K43" s="8"/>
    </row>
    <row r="44" spans="1:11">
      <c r="A44" s="8">
        <v>41</v>
      </c>
      <c r="B44" s="9" t="s">
        <v>283</v>
      </c>
      <c r="C44" s="9" t="s">
        <v>274</v>
      </c>
      <c r="D44" s="13">
        <v>61.3</v>
      </c>
      <c r="E44" s="15">
        <v>0</v>
      </c>
      <c r="F44" s="15">
        <v>0</v>
      </c>
      <c r="G44" s="15">
        <v>0</v>
      </c>
      <c r="H44" s="16">
        <f t="shared" si="1"/>
        <v>61.3</v>
      </c>
      <c r="I44" s="15">
        <v>0</v>
      </c>
      <c r="J44" s="8"/>
      <c r="K44" s="8"/>
    </row>
    <row r="45" spans="1:11">
      <c r="A45" s="8">
        <v>42</v>
      </c>
      <c r="B45" s="9" t="s">
        <v>284</v>
      </c>
      <c r="C45" s="9" t="s">
        <v>274</v>
      </c>
      <c r="D45" s="13">
        <v>25</v>
      </c>
      <c r="E45" s="15">
        <v>0</v>
      </c>
      <c r="F45" s="15">
        <v>0</v>
      </c>
      <c r="G45" s="15">
        <v>0</v>
      </c>
      <c r="H45" s="16">
        <f t="shared" si="1"/>
        <v>25</v>
      </c>
      <c r="I45" s="15">
        <v>0</v>
      </c>
      <c r="J45" s="9"/>
      <c r="K45" s="8"/>
    </row>
    <row r="46" ht="24" spans="1:11">
      <c r="A46" s="8">
        <v>43</v>
      </c>
      <c r="B46" s="9" t="s">
        <v>285</v>
      </c>
      <c r="C46" s="9" t="s">
        <v>274</v>
      </c>
      <c r="D46" s="13">
        <v>8.37</v>
      </c>
      <c r="E46" s="16">
        <v>8.37</v>
      </c>
      <c r="F46" s="18">
        <f t="shared" ref="F46:F49" si="4">E46/D46</f>
        <v>1</v>
      </c>
      <c r="G46" s="15">
        <v>0</v>
      </c>
      <c r="H46" s="16">
        <f t="shared" si="1"/>
        <v>8.37</v>
      </c>
      <c r="I46" s="15">
        <v>0</v>
      </c>
      <c r="J46" s="9"/>
      <c r="K46" s="9" t="s">
        <v>22</v>
      </c>
    </row>
    <row r="47" ht="24" spans="1:11">
      <c r="A47" s="8">
        <v>44</v>
      </c>
      <c r="B47" s="9" t="s">
        <v>286</v>
      </c>
      <c r="C47" s="9" t="s">
        <v>287</v>
      </c>
      <c r="D47" s="13">
        <v>261</v>
      </c>
      <c r="E47" s="16">
        <v>110.45</v>
      </c>
      <c r="F47" s="18">
        <f t="shared" si="4"/>
        <v>0.423180076628352</v>
      </c>
      <c r="G47" s="15">
        <v>0</v>
      </c>
      <c r="H47" s="16">
        <f t="shared" si="1"/>
        <v>261</v>
      </c>
      <c r="I47" s="15">
        <v>0</v>
      </c>
      <c r="J47" s="9"/>
      <c r="K47" s="9" t="s">
        <v>22</v>
      </c>
    </row>
    <row r="48" ht="24" spans="1:11">
      <c r="A48" s="8">
        <v>45</v>
      </c>
      <c r="B48" s="9" t="s">
        <v>288</v>
      </c>
      <c r="C48" s="9" t="s">
        <v>287</v>
      </c>
      <c r="D48" s="13">
        <v>9.3</v>
      </c>
      <c r="E48" s="15">
        <v>0</v>
      </c>
      <c r="F48" s="15">
        <v>0</v>
      </c>
      <c r="G48" s="15">
        <v>0</v>
      </c>
      <c r="H48" s="16">
        <f t="shared" si="1"/>
        <v>9.3</v>
      </c>
      <c r="I48" s="15">
        <v>0</v>
      </c>
      <c r="J48" s="8"/>
      <c r="K48" s="8"/>
    </row>
    <row r="49" spans="1:11">
      <c r="A49" s="8">
        <v>46</v>
      </c>
      <c r="B49" s="9" t="s">
        <v>33</v>
      </c>
      <c r="C49" s="9" t="s">
        <v>287</v>
      </c>
      <c r="D49" s="13">
        <v>594.5</v>
      </c>
      <c r="E49" s="16">
        <v>208.3</v>
      </c>
      <c r="F49" s="18">
        <f t="shared" si="4"/>
        <v>0.350378469301934</v>
      </c>
      <c r="G49" s="15">
        <v>0</v>
      </c>
      <c r="H49" s="16">
        <f t="shared" si="1"/>
        <v>594.5</v>
      </c>
      <c r="I49" s="15">
        <v>0</v>
      </c>
      <c r="J49" s="8"/>
      <c r="K49" s="9" t="s">
        <v>22</v>
      </c>
    </row>
    <row r="50" ht="24" spans="1:11">
      <c r="A50" s="8">
        <v>47</v>
      </c>
      <c r="B50" s="9" t="s">
        <v>289</v>
      </c>
      <c r="C50" s="9" t="s">
        <v>287</v>
      </c>
      <c r="D50" s="13">
        <v>17.7</v>
      </c>
      <c r="E50" s="15">
        <v>0</v>
      </c>
      <c r="F50" s="15">
        <v>0</v>
      </c>
      <c r="G50" s="15">
        <v>0</v>
      </c>
      <c r="H50" s="16">
        <f t="shared" si="1"/>
        <v>17.7</v>
      </c>
      <c r="I50" s="15">
        <v>0</v>
      </c>
      <c r="J50" s="8"/>
      <c r="K50" s="8"/>
    </row>
    <row r="51" spans="1:11">
      <c r="A51" s="8">
        <v>48</v>
      </c>
      <c r="B51" s="9" t="s">
        <v>290</v>
      </c>
      <c r="C51" s="9" t="s">
        <v>287</v>
      </c>
      <c r="D51" s="13">
        <v>1.5</v>
      </c>
      <c r="E51" s="15">
        <v>0</v>
      </c>
      <c r="F51" s="15">
        <v>0</v>
      </c>
      <c r="G51" s="15">
        <v>0</v>
      </c>
      <c r="H51" s="16">
        <f t="shared" si="1"/>
        <v>1.5</v>
      </c>
      <c r="I51" s="15">
        <v>0</v>
      </c>
      <c r="J51" s="8"/>
      <c r="K51" s="8"/>
    </row>
    <row r="52" spans="1:11">
      <c r="A52" s="8">
        <v>49</v>
      </c>
      <c r="B52" s="9" t="s">
        <v>291</v>
      </c>
      <c r="C52" s="9" t="s">
        <v>287</v>
      </c>
      <c r="D52" s="13">
        <v>86.1</v>
      </c>
      <c r="E52" s="15">
        <v>0</v>
      </c>
      <c r="F52" s="15">
        <v>0</v>
      </c>
      <c r="G52" s="15">
        <f>E52/D52</f>
        <v>0</v>
      </c>
      <c r="H52" s="16">
        <f t="shared" si="1"/>
        <v>86.1</v>
      </c>
      <c r="I52" s="15">
        <v>0</v>
      </c>
      <c r="J52" s="8"/>
      <c r="K52" s="8"/>
    </row>
    <row r="53" spans="1:11">
      <c r="A53" s="8">
        <v>50</v>
      </c>
      <c r="B53" s="9" t="s">
        <v>292</v>
      </c>
      <c r="C53" s="9" t="s">
        <v>287</v>
      </c>
      <c r="D53" s="13">
        <v>1.6</v>
      </c>
      <c r="E53" s="15">
        <v>0</v>
      </c>
      <c r="F53" s="15">
        <v>0</v>
      </c>
      <c r="G53" s="15">
        <v>0</v>
      </c>
      <c r="H53" s="16">
        <f t="shared" si="1"/>
        <v>1.6</v>
      </c>
      <c r="I53" s="15">
        <v>0</v>
      </c>
      <c r="J53" s="8"/>
      <c r="K53" s="8"/>
    </row>
    <row r="54" ht="24" spans="1:11">
      <c r="A54" s="8">
        <v>51</v>
      </c>
      <c r="B54" s="9" t="s">
        <v>293</v>
      </c>
      <c r="C54" s="9" t="s">
        <v>294</v>
      </c>
      <c r="D54" s="13">
        <v>282</v>
      </c>
      <c r="E54" s="14">
        <v>103.5</v>
      </c>
      <c r="F54" s="18">
        <f t="shared" ref="F54:F57" si="5">E54/D54</f>
        <v>0.367021276595745</v>
      </c>
      <c r="G54" s="15">
        <v>0</v>
      </c>
      <c r="H54" s="16">
        <f t="shared" si="1"/>
        <v>282</v>
      </c>
      <c r="I54" s="15">
        <v>0</v>
      </c>
      <c r="J54" s="8"/>
      <c r="K54" s="9" t="s">
        <v>22</v>
      </c>
    </row>
    <row r="55" spans="1:11">
      <c r="A55" s="8">
        <v>52</v>
      </c>
      <c r="B55" s="9" t="s">
        <v>295</v>
      </c>
      <c r="C55" s="9" t="s">
        <v>296</v>
      </c>
      <c r="D55" s="13">
        <v>342.9</v>
      </c>
      <c r="E55" s="14">
        <v>278.93</v>
      </c>
      <c r="F55" s="18">
        <f t="shared" si="5"/>
        <v>0.813444152814232</v>
      </c>
      <c r="G55" s="15">
        <v>0</v>
      </c>
      <c r="H55" s="16">
        <f t="shared" si="1"/>
        <v>338.9</v>
      </c>
      <c r="I55" s="15">
        <v>4</v>
      </c>
      <c r="J55" s="8" t="s">
        <v>28</v>
      </c>
      <c r="K55" s="9" t="s">
        <v>22</v>
      </c>
    </row>
    <row r="56" ht="24" spans="1:11">
      <c r="A56" s="8">
        <v>53</v>
      </c>
      <c r="B56" s="9" t="s">
        <v>297</v>
      </c>
      <c r="C56" s="9" t="s">
        <v>294</v>
      </c>
      <c r="D56" s="13">
        <v>195</v>
      </c>
      <c r="E56" s="15">
        <v>0</v>
      </c>
      <c r="F56" s="15">
        <v>0</v>
      </c>
      <c r="G56" s="15">
        <v>0</v>
      </c>
      <c r="H56" s="16">
        <f t="shared" si="1"/>
        <v>195</v>
      </c>
      <c r="I56" s="15">
        <v>0</v>
      </c>
      <c r="J56" s="9"/>
      <c r="K56" s="8"/>
    </row>
    <row r="57" ht="24" spans="1:11">
      <c r="A57" s="8">
        <v>54</v>
      </c>
      <c r="B57" s="9" t="s">
        <v>298</v>
      </c>
      <c r="C57" s="9" t="s">
        <v>299</v>
      </c>
      <c r="D57" s="13">
        <v>1280</v>
      </c>
      <c r="E57" s="16">
        <v>812.68</v>
      </c>
      <c r="F57" s="18">
        <f t="shared" si="5"/>
        <v>0.63490625</v>
      </c>
      <c r="G57" s="15">
        <v>0</v>
      </c>
      <c r="H57" s="16">
        <f t="shared" si="1"/>
        <v>1270</v>
      </c>
      <c r="I57" s="15">
        <v>10</v>
      </c>
      <c r="J57" s="8" t="s">
        <v>28</v>
      </c>
      <c r="K57" s="9" t="s">
        <v>22</v>
      </c>
    </row>
    <row r="58" spans="1:11">
      <c r="A58" s="8">
        <v>55</v>
      </c>
      <c r="B58" s="9" t="s">
        <v>300</v>
      </c>
      <c r="C58" s="9" t="s">
        <v>301</v>
      </c>
      <c r="D58" s="13">
        <v>280</v>
      </c>
      <c r="E58" s="15">
        <v>0</v>
      </c>
      <c r="F58" s="15">
        <v>0</v>
      </c>
      <c r="G58" s="15">
        <v>0</v>
      </c>
      <c r="H58" s="16">
        <f t="shared" si="1"/>
        <v>280</v>
      </c>
      <c r="I58" s="15">
        <v>0</v>
      </c>
      <c r="J58" s="8"/>
      <c r="K58" s="8"/>
    </row>
    <row r="59" spans="1:11">
      <c r="A59" s="8">
        <v>56</v>
      </c>
      <c r="B59" s="9" t="s">
        <v>302</v>
      </c>
      <c r="C59" s="9" t="s">
        <v>299</v>
      </c>
      <c r="D59" s="13">
        <v>233</v>
      </c>
      <c r="E59" s="15">
        <v>0</v>
      </c>
      <c r="F59" s="15">
        <v>0</v>
      </c>
      <c r="G59" s="15">
        <v>0</v>
      </c>
      <c r="H59" s="16">
        <f t="shared" si="1"/>
        <v>232.5</v>
      </c>
      <c r="I59" s="15">
        <v>0.5</v>
      </c>
      <c r="J59" s="8" t="s">
        <v>28</v>
      </c>
      <c r="K59" s="8"/>
    </row>
    <row r="60" spans="1:11">
      <c r="A60" s="8">
        <v>57</v>
      </c>
      <c r="B60" s="9" t="s">
        <v>303</v>
      </c>
      <c r="C60" s="9" t="s">
        <v>299</v>
      </c>
      <c r="D60" s="13">
        <v>550</v>
      </c>
      <c r="E60" s="15">
        <v>0</v>
      </c>
      <c r="F60" s="15">
        <v>0</v>
      </c>
      <c r="G60" s="15">
        <f>E60/D60</f>
        <v>0</v>
      </c>
      <c r="H60" s="16">
        <f t="shared" si="1"/>
        <v>535.7</v>
      </c>
      <c r="I60" s="15">
        <v>14.3</v>
      </c>
      <c r="J60" s="8" t="s">
        <v>28</v>
      </c>
      <c r="K60" s="8"/>
    </row>
    <row r="61" ht="24" spans="1:11">
      <c r="A61" s="8">
        <v>58</v>
      </c>
      <c r="B61" s="9" t="s">
        <v>304</v>
      </c>
      <c r="C61" s="9" t="s">
        <v>299</v>
      </c>
      <c r="D61" s="13">
        <v>45</v>
      </c>
      <c r="E61" s="15">
        <v>0</v>
      </c>
      <c r="F61" s="15">
        <v>0</v>
      </c>
      <c r="G61" s="15">
        <v>0</v>
      </c>
      <c r="H61" s="16">
        <f t="shared" si="1"/>
        <v>29.8</v>
      </c>
      <c r="I61" s="15">
        <v>15.2</v>
      </c>
      <c r="J61" s="8" t="s">
        <v>28</v>
      </c>
      <c r="K61" s="9" t="s">
        <v>305</v>
      </c>
    </row>
    <row r="62" spans="1:11">
      <c r="A62" s="8">
        <v>59</v>
      </c>
      <c r="B62" s="9" t="s">
        <v>306</v>
      </c>
      <c r="C62" s="9" t="s">
        <v>301</v>
      </c>
      <c r="D62" s="13">
        <v>45</v>
      </c>
      <c r="E62" s="15">
        <v>0</v>
      </c>
      <c r="F62" s="15">
        <v>0</v>
      </c>
      <c r="G62" s="15">
        <v>0</v>
      </c>
      <c r="H62" s="16">
        <f t="shared" si="1"/>
        <v>45</v>
      </c>
      <c r="I62" s="15">
        <v>0</v>
      </c>
      <c r="J62" s="8"/>
      <c r="K62" s="8"/>
    </row>
    <row r="63" spans="1:11">
      <c r="A63" s="8">
        <v>60</v>
      </c>
      <c r="B63" s="9" t="s">
        <v>307</v>
      </c>
      <c r="C63" s="9" t="s">
        <v>301</v>
      </c>
      <c r="D63" s="13">
        <v>10</v>
      </c>
      <c r="E63" s="15">
        <v>0</v>
      </c>
      <c r="F63" s="15">
        <v>0</v>
      </c>
      <c r="G63" s="15">
        <v>0</v>
      </c>
      <c r="H63" s="16">
        <f t="shared" si="1"/>
        <v>10</v>
      </c>
      <c r="I63" s="15">
        <v>0</v>
      </c>
      <c r="J63" s="8"/>
      <c r="K63" s="8"/>
    </row>
    <row r="64" ht="24" spans="1:11">
      <c r="A64" s="8">
        <v>61</v>
      </c>
      <c r="B64" s="9" t="s">
        <v>308</v>
      </c>
      <c r="C64" s="9" t="s">
        <v>309</v>
      </c>
      <c r="D64" s="13">
        <v>310.3</v>
      </c>
      <c r="E64" s="15">
        <v>0</v>
      </c>
      <c r="F64" s="15">
        <v>0</v>
      </c>
      <c r="G64" s="15">
        <v>0</v>
      </c>
      <c r="H64" s="16">
        <f t="shared" si="1"/>
        <v>310.3</v>
      </c>
      <c r="I64" s="15">
        <v>0</v>
      </c>
      <c r="J64" s="8"/>
      <c r="K64" s="8"/>
    </row>
    <row r="65" ht="24" spans="1:11">
      <c r="A65" s="8">
        <v>62</v>
      </c>
      <c r="B65" s="9" t="s">
        <v>310</v>
      </c>
      <c r="C65" s="9" t="s">
        <v>311</v>
      </c>
      <c r="D65" s="13">
        <v>451.9</v>
      </c>
      <c r="E65" s="16">
        <v>351.62</v>
      </c>
      <c r="F65" s="18">
        <f>E65/D65</f>
        <v>0.778092498340341</v>
      </c>
      <c r="G65" s="15">
        <v>0</v>
      </c>
      <c r="H65" s="16">
        <f t="shared" si="1"/>
        <v>450.6</v>
      </c>
      <c r="I65" s="15">
        <v>1.3</v>
      </c>
      <c r="J65" s="8" t="s">
        <v>28</v>
      </c>
      <c r="K65" s="9" t="s">
        <v>22</v>
      </c>
    </row>
    <row r="66" spans="1:11">
      <c r="A66" s="66" t="s">
        <v>117</v>
      </c>
      <c r="B66" s="67"/>
      <c r="C66" s="68"/>
      <c r="D66" s="69">
        <f t="shared" ref="D66:I66" si="6">SUM(D4:D65)</f>
        <v>16128.17</v>
      </c>
      <c r="E66" s="69">
        <f t="shared" si="6"/>
        <v>8005.86</v>
      </c>
      <c r="F66" s="34">
        <f>(E4+E6+E9+E26+E35+E46+E47+E49+E54+E55+E57+E65)/D66</f>
        <v>0.370275114907643</v>
      </c>
      <c r="G66" s="34">
        <f>(E19+E21+E22+E28+E29+E38+E37+E39+E40)/D66</f>
        <v>0.126114742094112</v>
      </c>
      <c r="H66" s="69">
        <f t="shared" si="6"/>
        <v>15280.12</v>
      </c>
      <c r="I66" s="69">
        <f t="shared" si="6"/>
        <v>848.05</v>
      </c>
      <c r="J66" s="36"/>
      <c r="K66" s="35"/>
    </row>
  </sheetData>
  <mergeCells count="3">
    <mergeCell ref="A1:K1"/>
    <mergeCell ref="A2:K2"/>
    <mergeCell ref="A66:B66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2"/>
  <sheetViews>
    <sheetView workbookViewId="0">
      <selection activeCell="A2" sqref="A2:K2"/>
    </sheetView>
  </sheetViews>
  <sheetFormatPr defaultColWidth="9" defaultRowHeight="14.25"/>
  <cols>
    <col min="1" max="1" width="4.69166666666667" customWidth="1"/>
    <col min="2" max="2" width="23.9" customWidth="1"/>
    <col min="3" max="3" width="25.4416666666667" customWidth="1"/>
    <col min="4" max="5" width="9.58333333333333" customWidth="1"/>
    <col min="6" max="6" width="12.0833333333333" customWidth="1"/>
    <col min="7" max="7" width="11.1666666666667" customWidth="1"/>
    <col min="8" max="8" width="12.3333333333333" customWidth="1"/>
    <col min="9" max="9" width="9.66666666666667" customWidth="1"/>
    <col min="10" max="10" width="24.7" customWidth="1"/>
    <col min="11" max="11" width="11.5" customWidth="1"/>
  </cols>
  <sheetData>
    <row r="1" ht="27" spans="1:11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</row>
    <row r="2" spans="1:11">
      <c r="A2" s="4" t="s">
        <v>312</v>
      </c>
      <c r="B2" s="5"/>
      <c r="C2" s="5"/>
      <c r="D2" s="6"/>
      <c r="E2" s="5"/>
      <c r="F2" s="5"/>
      <c r="G2" s="5"/>
      <c r="H2" s="5"/>
      <c r="I2" s="5"/>
      <c r="J2" s="7"/>
      <c r="K2" s="7"/>
    </row>
    <row r="3" ht="36.75" spans="1:11">
      <c r="A3" s="8" t="s">
        <v>2</v>
      </c>
      <c r="B3" s="9" t="s">
        <v>3</v>
      </c>
      <c r="C3" s="9" t="s">
        <v>4</v>
      </c>
      <c r="D3" s="10" t="s">
        <v>5</v>
      </c>
      <c r="E3" s="11" t="s">
        <v>6</v>
      </c>
      <c r="F3" s="9" t="s">
        <v>7</v>
      </c>
      <c r="G3" s="9" t="s">
        <v>8</v>
      </c>
      <c r="H3" s="11" t="s">
        <v>9</v>
      </c>
      <c r="I3" s="9" t="s">
        <v>10</v>
      </c>
      <c r="J3" s="9" t="s">
        <v>11</v>
      </c>
      <c r="K3" s="12" t="s">
        <v>12</v>
      </c>
    </row>
    <row r="4" spans="1:11">
      <c r="A4" s="8">
        <v>1</v>
      </c>
      <c r="B4" s="62" t="s">
        <v>313</v>
      </c>
      <c r="C4" s="62" t="s">
        <v>314</v>
      </c>
      <c r="D4" s="13">
        <v>100</v>
      </c>
      <c r="E4" s="16">
        <v>100</v>
      </c>
      <c r="F4" s="15">
        <v>0</v>
      </c>
      <c r="G4" s="18">
        <f>E4/D4</f>
        <v>1</v>
      </c>
      <c r="H4" s="16">
        <f t="shared" ref="H4:H45" si="0">D4-I4</f>
        <v>100</v>
      </c>
      <c r="I4" s="15">
        <v>0</v>
      </c>
      <c r="J4" s="9"/>
      <c r="K4" s="9" t="s">
        <v>16</v>
      </c>
    </row>
    <row r="5" spans="1:11">
      <c r="A5" s="8">
        <v>2</v>
      </c>
      <c r="B5" s="62" t="s">
        <v>315</v>
      </c>
      <c r="C5" s="62" t="s">
        <v>316</v>
      </c>
      <c r="D5" s="13">
        <v>201</v>
      </c>
      <c r="E5" s="15">
        <v>0</v>
      </c>
      <c r="F5" s="15">
        <v>0</v>
      </c>
      <c r="G5" s="15">
        <v>0</v>
      </c>
      <c r="H5" s="16">
        <f t="shared" si="0"/>
        <v>201</v>
      </c>
      <c r="I5" s="15">
        <v>0</v>
      </c>
      <c r="J5" s="9"/>
      <c r="K5" s="9"/>
    </row>
    <row r="6" spans="1:11">
      <c r="A6" s="8">
        <v>3</v>
      </c>
      <c r="B6" s="62" t="s">
        <v>317</v>
      </c>
      <c r="C6" s="63" t="s">
        <v>318</v>
      </c>
      <c r="D6" s="13">
        <v>55</v>
      </c>
      <c r="E6" s="15">
        <v>0</v>
      </c>
      <c r="F6" s="15">
        <v>0</v>
      </c>
      <c r="G6" s="15">
        <v>0</v>
      </c>
      <c r="H6" s="16">
        <f t="shared" si="0"/>
        <v>55</v>
      </c>
      <c r="I6" s="15">
        <v>0</v>
      </c>
      <c r="J6" s="9"/>
      <c r="K6" s="9"/>
    </row>
    <row r="7" spans="1:11">
      <c r="A7" s="8">
        <v>4</v>
      </c>
      <c r="B7" s="62" t="s">
        <v>319</v>
      </c>
      <c r="C7" s="62" t="s">
        <v>314</v>
      </c>
      <c r="D7" s="13">
        <v>294.34</v>
      </c>
      <c r="E7" s="13">
        <v>294.34</v>
      </c>
      <c r="F7" s="15">
        <v>0</v>
      </c>
      <c r="G7" s="18">
        <f>E7/D7</f>
        <v>1</v>
      </c>
      <c r="H7" s="16">
        <f t="shared" si="0"/>
        <v>294.34</v>
      </c>
      <c r="I7" s="15">
        <v>0</v>
      </c>
      <c r="J7" s="8"/>
      <c r="K7" s="9" t="s">
        <v>16</v>
      </c>
    </row>
    <row r="8" spans="1:11">
      <c r="A8" s="8">
        <v>5</v>
      </c>
      <c r="B8" s="62" t="s">
        <v>320</v>
      </c>
      <c r="C8" s="62" t="s">
        <v>321</v>
      </c>
      <c r="D8" s="13">
        <v>225.24</v>
      </c>
      <c r="E8" s="15">
        <v>0</v>
      </c>
      <c r="F8" s="15">
        <v>0</v>
      </c>
      <c r="G8" s="15">
        <v>0</v>
      </c>
      <c r="H8" s="16">
        <f t="shared" si="0"/>
        <v>225.24</v>
      </c>
      <c r="I8" s="15">
        <v>0</v>
      </c>
      <c r="J8" s="8"/>
      <c r="K8" s="9"/>
    </row>
    <row r="9" spans="1:11">
      <c r="A9" s="8">
        <v>6</v>
      </c>
      <c r="B9" s="62" t="s">
        <v>322</v>
      </c>
      <c r="C9" s="62" t="s">
        <v>323</v>
      </c>
      <c r="D9" s="13">
        <v>32</v>
      </c>
      <c r="E9" s="15">
        <v>0</v>
      </c>
      <c r="F9" s="15">
        <v>0</v>
      </c>
      <c r="G9" s="15">
        <v>0</v>
      </c>
      <c r="H9" s="16">
        <f t="shared" si="0"/>
        <v>32</v>
      </c>
      <c r="I9" s="15">
        <v>0</v>
      </c>
      <c r="J9" s="8"/>
      <c r="K9" s="9"/>
    </row>
    <row r="10" ht="24" spans="1:11">
      <c r="A10" s="8">
        <v>7</v>
      </c>
      <c r="B10" s="62" t="s">
        <v>324</v>
      </c>
      <c r="C10" s="62" t="s">
        <v>325</v>
      </c>
      <c r="D10" s="13">
        <v>542</v>
      </c>
      <c r="E10" s="37">
        <v>542</v>
      </c>
      <c r="F10" s="15">
        <v>0</v>
      </c>
      <c r="G10" s="18">
        <f>E10/D10</f>
        <v>1</v>
      </c>
      <c r="H10" s="16">
        <f t="shared" si="0"/>
        <v>542</v>
      </c>
      <c r="I10" s="15">
        <v>0</v>
      </c>
      <c r="J10" s="8"/>
      <c r="K10" s="9" t="s">
        <v>16</v>
      </c>
    </row>
    <row r="11" ht="15.75" spans="1:11">
      <c r="A11" s="8">
        <v>8</v>
      </c>
      <c r="B11" s="62" t="s">
        <v>326</v>
      </c>
      <c r="C11" s="62" t="s">
        <v>327</v>
      </c>
      <c r="D11" s="13">
        <v>60</v>
      </c>
      <c r="E11" s="15">
        <v>0</v>
      </c>
      <c r="F11" s="15">
        <v>0</v>
      </c>
      <c r="G11" s="15">
        <v>0</v>
      </c>
      <c r="H11" s="16">
        <f t="shared" si="0"/>
        <v>60</v>
      </c>
      <c r="I11" s="15">
        <v>0</v>
      </c>
      <c r="J11" s="8"/>
      <c r="K11" s="64"/>
    </row>
    <row r="12" spans="1:11">
      <c r="A12" s="8">
        <v>9</v>
      </c>
      <c r="B12" s="62" t="s">
        <v>328</v>
      </c>
      <c r="C12" s="62" t="s">
        <v>329</v>
      </c>
      <c r="D12" s="13">
        <v>54</v>
      </c>
      <c r="E12" s="15">
        <v>0</v>
      </c>
      <c r="F12" s="15">
        <v>0</v>
      </c>
      <c r="G12" s="15">
        <v>0</v>
      </c>
      <c r="H12" s="16">
        <f t="shared" si="0"/>
        <v>54</v>
      </c>
      <c r="I12" s="15">
        <v>0</v>
      </c>
      <c r="J12" s="9"/>
      <c r="K12" s="9" t="s">
        <v>330</v>
      </c>
    </row>
    <row r="13" spans="1:11">
      <c r="A13" s="8">
        <v>10</v>
      </c>
      <c r="B13" s="62" t="s">
        <v>331</v>
      </c>
      <c r="C13" s="62" t="s">
        <v>332</v>
      </c>
      <c r="D13" s="13">
        <v>90</v>
      </c>
      <c r="E13" s="15">
        <v>0</v>
      </c>
      <c r="F13" s="15">
        <v>0</v>
      </c>
      <c r="G13" s="15">
        <v>0</v>
      </c>
      <c r="H13" s="16">
        <f t="shared" si="0"/>
        <v>90</v>
      </c>
      <c r="I13" s="15">
        <v>0</v>
      </c>
      <c r="J13" s="8"/>
      <c r="K13" s="8"/>
    </row>
    <row r="14" spans="1:11">
      <c r="A14" s="8">
        <v>11</v>
      </c>
      <c r="B14" s="62" t="s">
        <v>333</v>
      </c>
      <c r="C14" s="62" t="s">
        <v>334</v>
      </c>
      <c r="D14" s="13">
        <v>243</v>
      </c>
      <c r="E14" s="15">
        <v>0</v>
      </c>
      <c r="F14" s="15">
        <v>0</v>
      </c>
      <c r="G14" s="15">
        <v>0</v>
      </c>
      <c r="H14" s="16">
        <f t="shared" si="0"/>
        <v>243</v>
      </c>
      <c r="I14" s="15">
        <v>0</v>
      </c>
      <c r="J14" s="8"/>
      <c r="K14" s="8"/>
    </row>
    <row r="15" spans="1:11">
      <c r="A15" s="8">
        <v>12</v>
      </c>
      <c r="B15" s="62" t="s">
        <v>335</v>
      </c>
      <c r="C15" s="62" t="s">
        <v>336</v>
      </c>
      <c r="D15" s="13">
        <v>153</v>
      </c>
      <c r="E15" s="15">
        <v>0</v>
      </c>
      <c r="F15" s="15">
        <v>0</v>
      </c>
      <c r="G15" s="15">
        <v>0</v>
      </c>
      <c r="H15" s="16">
        <f t="shared" si="0"/>
        <v>153</v>
      </c>
      <c r="I15" s="15">
        <v>0</v>
      </c>
      <c r="J15" s="8"/>
      <c r="K15" s="8"/>
    </row>
    <row r="16" spans="1:11">
      <c r="A16" s="8">
        <v>13</v>
      </c>
      <c r="B16" s="62" t="s">
        <v>337</v>
      </c>
      <c r="C16" s="62" t="s">
        <v>338</v>
      </c>
      <c r="D16" s="13">
        <v>569</v>
      </c>
      <c r="E16" s="14">
        <v>569</v>
      </c>
      <c r="F16" s="15">
        <v>0</v>
      </c>
      <c r="G16" s="18">
        <f>E16/D16</f>
        <v>1</v>
      </c>
      <c r="H16" s="16">
        <f t="shared" si="0"/>
        <v>569</v>
      </c>
      <c r="I16" s="15">
        <v>0</v>
      </c>
      <c r="J16" s="8"/>
      <c r="K16" s="9" t="s">
        <v>16</v>
      </c>
    </row>
    <row r="17" spans="1:11">
      <c r="A17" s="8">
        <v>14</v>
      </c>
      <c r="B17" s="62" t="s">
        <v>339</v>
      </c>
      <c r="C17" s="62" t="s">
        <v>340</v>
      </c>
      <c r="D17" s="13">
        <v>184</v>
      </c>
      <c r="E17" s="15">
        <v>0</v>
      </c>
      <c r="F17" s="15">
        <v>0</v>
      </c>
      <c r="G17" s="15">
        <v>0</v>
      </c>
      <c r="H17" s="16">
        <f t="shared" si="0"/>
        <v>184</v>
      </c>
      <c r="I17" s="15">
        <v>0</v>
      </c>
      <c r="J17" s="8"/>
      <c r="K17" s="8"/>
    </row>
    <row r="18" spans="1:11">
      <c r="A18" s="8">
        <v>15</v>
      </c>
      <c r="B18" s="62" t="s">
        <v>341</v>
      </c>
      <c r="C18" s="63" t="s">
        <v>342</v>
      </c>
      <c r="D18" s="13">
        <v>210</v>
      </c>
      <c r="E18" s="15">
        <v>0</v>
      </c>
      <c r="F18" s="15">
        <v>0</v>
      </c>
      <c r="G18" s="15">
        <v>0</v>
      </c>
      <c r="H18" s="16">
        <f t="shared" si="0"/>
        <v>210</v>
      </c>
      <c r="I18" s="15">
        <v>0</v>
      </c>
      <c r="J18" s="8"/>
      <c r="K18" s="8"/>
    </row>
    <row r="19" spans="1:11">
      <c r="A19" s="8">
        <v>16</v>
      </c>
      <c r="B19" s="62" t="s">
        <v>343</v>
      </c>
      <c r="C19" s="62" t="s">
        <v>336</v>
      </c>
      <c r="D19" s="13">
        <v>110</v>
      </c>
      <c r="E19" s="15">
        <v>0</v>
      </c>
      <c r="F19" s="15">
        <v>0</v>
      </c>
      <c r="G19" s="15">
        <v>0</v>
      </c>
      <c r="H19" s="16">
        <f t="shared" si="0"/>
        <v>110</v>
      </c>
      <c r="I19" s="15">
        <v>0</v>
      </c>
      <c r="J19" s="8"/>
      <c r="K19" s="8"/>
    </row>
    <row r="20" spans="1:11">
      <c r="A20" s="8">
        <v>17</v>
      </c>
      <c r="B20" s="62" t="s">
        <v>344</v>
      </c>
      <c r="C20" s="62" t="s">
        <v>345</v>
      </c>
      <c r="D20" s="13">
        <v>40</v>
      </c>
      <c r="E20" s="15">
        <v>0</v>
      </c>
      <c r="F20" s="15">
        <v>0</v>
      </c>
      <c r="G20" s="15">
        <v>0</v>
      </c>
      <c r="H20" s="16">
        <f t="shared" si="0"/>
        <v>40</v>
      </c>
      <c r="I20" s="15">
        <v>0</v>
      </c>
      <c r="J20" s="8"/>
      <c r="K20" s="8"/>
    </row>
    <row r="21" spans="1:11">
      <c r="A21" s="8">
        <v>18</v>
      </c>
      <c r="B21" s="62" t="s">
        <v>346</v>
      </c>
      <c r="C21" s="62" t="s">
        <v>347</v>
      </c>
      <c r="D21" s="13">
        <v>150</v>
      </c>
      <c r="E21" s="14">
        <v>150</v>
      </c>
      <c r="F21" s="15">
        <v>0</v>
      </c>
      <c r="G21" s="18">
        <f>E21/D21</f>
        <v>1</v>
      </c>
      <c r="H21" s="16">
        <f t="shared" si="0"/>
        <v>150</v>
      </c>
      <c r="I21" s="15">
        <v>0</v>
      </c>
      <c r="J21" s="8"/>
      <c r="K21" s="8" t="s">
        <v>16</v>
      </c>
    </row>
    <row r="22" spans="1:11">
      <c r="A22" s="8">
        <v>19</v>
      </c>
      <c r="B22" s="62" t="s">
        <v>348</v>
      </c>
      <c r="C22" s="62" t="s">
        <v>349</v>
      </c>
      <c r="D22" s="13">
        <v>256</v>
      </c>
      <c r="E22" s="15">
        <v>0</v>
      </c>
      <c r="F22" s="15">
        <v>0</v>
      </c>
      <c r="G22" s="15">
        <v>0</v>
      </c>
      <c r="H22" s="16">
        <f t="shared" si="0"/>
        <v>256</v>
      </c>
      <c r="I22" s="15">
        <v>0</v>
      </c>
      <c r="J22" s="8"/>
      <c r="K22" s="9"/>
    </row>
    <row r="23" ht="15.75" spans="1:11">
      <c r="A23" s="8">
        <v>20</v>
      </c>
      <c r="B23" s="62" t="s">
        <v>350</v>
      </c>
      <c r="C23" s="62" t="s">
        <v>351</v>
      </c>
      <c r="D23" s="13">
        <v>79.3</v>
      </c>
      <c r="E23" s="15">
        <v>0</v>
      </c>
      <c r="F23" s="15">
        <v>0</v>
      </c>
      <c r="G23" s="15">
        <v>0</v>
      </c>
      <c r="H23" s="16">
        <f t="shared" si="0"/>
        <v>79.3</v>
      </c>
      <c r="I23" s="15">
        <v>0</v>
      </c>
      <c r="J23" s="8"/>
      <c r="K23" s="56"/>
    </row>
    <row r="24" ht="24" spans="1:11">
      <c r="A24" s="8">
        <v>21</v>
      </c>
      <c r="B24" s="62" t="s">
        <v>352</v>
      </c>
      <c r="C24" s="62" t="s">
        <v>342</v>
      </c>
      <c r="D24" s="13">
        <v>93</v>
      </c>
      <c r="E24" s="15">
        <v>0</v>
      </c>
      <c r="F24" s="15">
        <v>0</v>
      </c>
      <c r="G24" s="15">
        <v>0</v>
      </c>
      <c r="H24" s="16">
        <f t="shared" si="0"/>
        <v>93</v>
      </c>
      <c r="I24" s="15">
        <v>0</v>
      </c>
      <c r="J24" s="8"/>
      <c r="K24" s="9"/>
    </row>
    <row r="25" spans="1:11">
      <c r="A25" s="8">
        <v>22</v>
      </c>
      <c r="B25" s="62" t="s">
        <v>353</v>
      </c>
      <c r="C25" s="62" t="s">
        <v>354</v>
      </c>
      <c r="D25" s="13">
        <v>494.18</v>
      </c>
      <c r="E25" s="14">
        <v>383.17</v>
      </c>
      <c r="F25" s="18">
        <f t="shared" ref="F25:F30" si="1">E25/D25</f>
        <v>0.775365251527783</v>
      </c>
      <c r="G25" s="15">
        <v>0</v>
      </c>
      <c r="H25" s="16">
        <f t="shared" si="0"/>
        <v>494.18</v>
      </c>
      <c r="I25" s="15">
        <v>0</v>
      </c>
      <c r="J25" s="8"/>
      <c r="K25" s="9" t="s">
        <v>22</v>
      </c>
    </row>
    <row r="26" ht="24" spans="1:11">
      <c r="A26" s="8">
        <v>23</v>
      </c>
      <c r="B26" s="62" t="s">
        <v>355</v>
      </c>
      <c r="C26" s="63" t="s">
        <v>356</v>
      </c>
      <c r="D26" s="13">
        <v>11.15</v>
      </c>
      <c r="E26" s="14">
        <v>11.15</v>
      </c>
      <c r="F26" s="15">
        <v>0</v>
      </c>
      <c r="G26" s="18">
        <f>E26/D26</f>
        <v>1</v>
      </c>
      <c r="H26" s="16">
        <f t="shared" si="0"/>
        <v>11.15</v>
      </c>
      <c r="I26" s="15">
        <v>0</v>
      </c>
      <c r="J26" s="8"/>
      <c r="K26" s="9" t="s">
        <v>16</v>
      </c>
    </row>
    <row r="27" spans="1:11">
      <c r="A27" s="8">
        <v>24</v>
      </c>
      <c r="B27" s="62" t="s">
        <v>315</v>
      </c>
      <c r="C27" s="62" t="s">
        <v>357</v>
      </c>
      <c r="D27" s="13">
        <v>135</v>
      </c>
      <c r="E27" s="15">
        <v>0</v>
      </c>
      <c r="F27" s="15">
        <v>0</v>
      </c>
      <c r="G27" s="15">
        <v>0</v>
      </c>
      <c r="H27" s="16">
        <f t="shared" si="0"/>
        <v>121.98</v>
      </c>
      <c r="I27" s="15">
        <v>13.02</v>
      </c>
      <c r="J27" s="21" t="s">
        <v>28</v>
      </c>
      <c r="K27" s="8"/>
    </row>
    <row r="28" spans="1:11">
      <c r="A28" s="8">
        <v>25</v>
      </c>
      <c r="B28" s="62" t="s">
        <v>358</v>
      </c>
      <c r="C28" s="62" t="s">
        <v>357</v>
      </c>
      <c r="D28" s="13">
        <v>80</v>
      </c>
      <c r="E28" s="15">
        <v>0</v>
      </c>
      <c r="F28" s="15">
        <v>0</v>
      </c>
      <c r="G28" s="15">
        <v>0</v>
      </c>
      <c r="H28" s="16">
        <f t="shared" si="0"/>
        <v>80</v>
      </c>
      <c r="I28" s="15">
        <v>0</v>
      </c>
      <c r="J28" s="8"/>
      <c r="K28" s="8"/>
    </row>
    <row r="29" spans="1:11">
      <c r="A29" s="8">
        <v>26</v>
      </c>
      <c r="B29" s="62" t="s">
        <v>359</v>
      </c>
      <c r="C29" s="62" t="s">
        <v>357</v>
      </c>
      <c r="D29" s="13">
        <v>301.9</v>
      </c>
      <c r="E29" s="16">
        <v>223.47</v>
      </c>
      <c r="F29" s="18">
        <f t="shared" si="1"/>
        <v>0.740211990725406</v>
      </c>
      <c r="G29" s="15">
        <v>0</v>
      </c>
      <c r="H29" s="16">
        <f t="shared" si="0"/>
        <v>301.9</v>
      </c>
      <c r="I29" s="15">
        <v>0</v>
      </c>
      <c r="J29" s="9"/>
      <c r="K29" s="9" t="s">
        <v>22</v>
      </c>
    </row>
    <row r="30" spans="1:11">
      <c r="A30" s="8">
        <v>27</v>
      </c>
      <c r="B30" s="62" t="s">
        <v>360</v>
      </c>
      <c r="C30" s="62" t="s">
        <v>357</v>
      </c>
      <c r="D30" s="13">
        <v>1076.3</v>
      </c>
      <c r="E30" s="16">
        <v>897.8</v>
      </c>
      <c r="F30" s="18">
        <f t="shared" si="1"/>
        <v>0.834154046269627</v>
      </c>
      <c r="G30" s="15">
        <v>0</v>
      </c>
      <c r="H30" s="16">
        <f t="shared" si="0"/>
        <v>1076.3</v>
      </c>
      <c r="I30" s="15">
        <v>0</v>
      </c>
      <c r="J30" s="8"/>
      <c r="K30" s="9" t="s">
        <v>22</v>
      </c>
    </row>
    <row r="31" spans="1:11">
      <c r="A31" s="8">
        <v>28</v>
      </c>
      <c r="B31" s="62" t="s">
        <v>361</v>
      </c>
      <c r="C31" s="62" t="s">
        <v>357</v>
      </c>
      <c r="D31" s="13">
        <v>197</v>
      </c>
      <c r="E31" s="15">
        <v>0</v>
      </c>
      <c r="F31" s="15">
        <v>0</v>
      </c>
      <c r="G31" s="15">
        <v>0</v>
      </c>
      <c r="H31" s="16">
        <f t="shared" si="0"/>
        <v>187</v>
      </c>
      <c r="I31" s="40">
        <v>10</v>
      </c>
      <c r="J31" s="21" t="s">
        <v>28</v>
      </c>
      <c r="K31" s="9"/>
    </row>
    <row r="32" spans="1:11">
      <c r="A32" s="8">
        <v>29</v>
      </c>
      <c r="B32" s="62" t="s">
        <v>362</v>
      </c>
      <c r="C32" s="63" t="s">
        <v>357</v>
      </c>
      <c r="D32" s="13">
        <v>358</v>
      </c>
      <c r="E32" s="15">
        <v>287.65</v>
      </c>
      <c r="F32" s="18">
        <f t="shared" ref="F32:F36" si="2">E32/D32</f>
        <v>0.803491620111732</v>
      </c>
      <c r="G32" s="15">
        <v>0</v>
      </c>
      <c r="H32" s="16">
        <f t="shared" si="0"/>
        <v>358</v>
      </c>
      <c r="I32" s="15">
        <v>0</v>
      </c>
      <c r="J32" s="8"/>
      <c r="K32" s="9" t="s">
        <v>22</v>
      </c>
    </row>
    <row r="33" spans="1:11">
      <c r="A33" s="8">
        <v>30</v>
      </c>
      <c r="B33" s="62" t="s">
        <v>363</v>
      </c>
      <c r="C33" s="62" t="s">
        <v>364</v>
      </c>
      <c r="D33" s="13">
        <v>665.73</v>
      </c>
      <c r="E33" s="16">
        <v>450.59</v>
      </c>
      <c r="F33" s="18">
        <f t="shared" si="2"/>
        <v>0.676835954516095</v>
      </c>
      <c r="G33" s="15">
        <v>0</v>
      </c>
      <c r="H33" s="16">
        <f t="shared" si="0"/>
        <v>358.26</v>
      </c>
      <c r="I33" s="40">
        <v>307.47</v>
      </c>
      <c r="J33" s="21" t="s">
        <v>28</v>
      </c>
      <c r="K33" s="9" t="s">
        <v>22</v>
      </c>
    </row>
    <row r="34" ht="15.75" spans="1:11">
      <c r="A34" s="8">
        <v>31</v>
      </c>
      <c r="B34" s="62" t="s">
        <v>361</v>
      </c>
      <c r="C34" s="62" t="s">
        <v>365</v>
      </c>
      <c r="D34" s="13">
        <v>130</v>
      </c>
      <c r="E34" s="15">
        <v>0</v>
      </c>
      <c r="F34" s="15">
        <v>0</v>
      </c>
      <c r="G34" s="15">
        <v>0</v>
      </c>
      <c r="H34" s="16">
        <f t="shared" si="0"/>
        <v>130</v>
      </c>
      <c r="I34" s="15">
        <v>0</v>
      </c>
      <c r="J34" s="9"/>
      <c r="K34" s="64"/>
    </row>
    <row r="35" ht="24" spans="1:11">
      <c r="A35" s="8">
        <v>32</v>
      </c>
      <c r="B35" s="62" t="s">
        <v>366</v>
      </c>
      <c r="C35" s="62" t="s">
        <v>367</v>
      </c>
      <c r="D35" s="13">
        <v>422</v>
      </c>
      <c r="E35" s="14">
        <v>422</v>
      </c>
      <c r="F35" s="15">
        <v>0</v>
      </c>
      <c r="G35" s="18">
        <f>E35/D35</f>
        <v>1</v>
      </c>
      <c r="H35" s="16">
        <f t="shared" si="0"/>
        <v>422</v>
      </c>
      <c r="I35" s="15">
        <v>0</v>
      </c>
      <c r="J35" s="8"/>
      <c r="K35" s="12" t="s">
        <v>16</v>
      </c>
    </row>
    <row r="36" ht="24" spans="1:11">
      <c r="A36" s="8">
        <v>33</v>
      </c>
      <c r="B36" s="62" t="s">
        <v>368</v>
      </c>
      <c r="C36" s="62" t="s">
        <v>369</v>
      </c>
      <c r="D36" s="13">
        <v>521.94</v>
      </c>
      <c r="E36" s="14">
        <v>323.54</v>
      </c>
      <c r="F36" s="18">
        <f t="shared" si="2"/>
        <v>0.619879679656665</v>
      </c>
      <c r="G36" s="15">
        <v>0</v>
      </c>
      <c r="H36" s="16">
        <f t="shared" si="0"/>
        <v>521.94</v>
      </c>
      <c r="I36" s="15">
        <v>0</v>
      </c>
      <c r="J36" s="8"/>
      <c r="K36" s="9" t="s">
        <v>22</v>
      </c>
    </row>
    <row r="37" ht="24" spans="1:11">
      <c r="A37" s="8">
        <v>34</v>
      </c>
      <c r="B37" s="62" t="s">
        <v>370</v>
      </c>
      <c r="C37" s="62" t="s">
        <v>371</v>
      </c>
      <c r="D37" s="13">
        <v>35</v>
      </c>
      <c r="E37" s="15">
        <v>0</v>
      </c>
      <c r="F37" s="15">
        <v>0</v>
      </c>
      <c r="G37" s="15">
        <v>0</v>
      </c>
      <c r="H37" s="16">
        <f t="shared" si="0"/>
        <v>30.8</v>
      </c>
      <c r="I37" s="15">
        <v>4.2</v>
      </c>
      <c r="J37" s="21" t="s">
        <v>28</v>
      </c>
      <c r="K37" s="8"/>
    </row>
    <row r="38" spans="1:11">
      <c r="A38" s="8">
        <v>35</v>
      </c>
      <c r="B38" s="62" t="s">
        <v>372</v>
      </c>
      <c r="C38" s="62" t="s">
        <v>373</v>
      </c>
      <c r="D38" s="13">
        <v>226</v>
      </c>
      <c r="E38" s="16">
        <v>226</v>
      </c>
      <c r="F38" s="15">
        <v>0</v>
      </c>
      <c r="G38" s="18">
        <f>E38/D38</f>
        <v>1</v>
      </c>
      <c r="H38" s="16">
        <f t="shared" si="0"/>
        <v>226</v>
      </c>
      <c r="I38" s="15">
        <v>0</v>
      </c>
      <c r="J38" s="8"/>
      <c r="K38" s="8" t="s">
        <v>16</v>
      </c>
    </row>
    <row r="39" spans="1:11">
      <c r="A39" s="8">
        <v>36</v>
      </c>
      <c r="B39" s="62" t="s">
        <v>374</v>
      </c>
      <c r="C39" s="62" t="s">
        <v>375</v>
      </c>
      <c r="D39" s="13">
        <v>391</v>
      </c>
      <c r="E39" s="16">
        <v>308.6</v>
      </c>
      <c r="F39" s="18">
        <f t="shared" ref="F39:F44" si="3">E39/D39</f>
        <v>0.78925831202046</v>
      </c>
      <c r="G39" s="15">
        <v>0</v>
      </c>
      <c r="H39" s="16">
        <f t="shared" si="0"/>
        <v>391</v>
      </c>
      <c r="I39" s="15">
        <v>0</v>
      </c>
      <c r="J39" s="8"/>
      <c r="K39" s="9" t="s">
        <v>22</v>
      </c>
    </row>
    <row r="40" spans="1:11">
      <c r="A40" s="8">
        <v>37</v>
      </c>
      <c r="B40" s="62" t="s">
        <v>376</v>
      </c>
      <c r="C40" s="62" t="s">
        <v>377</v>
      </c>
      <c r="D40" s="13">
        <v>282</v>
      </c>
      <c r="E40" s="15">
        <v>0</v>
      </c>
      <c r="F40" s="15">
        <v>0</v>
      </c>
      <c r="G40" s="15">
        <v>0</v>
      </c>
      <c r="H40" s="16">
        <f t="shared" si="0"/>
        <v>282</v>
      </c>
      <c r="I40" s="15">
        <v>0</v>
      </c>
      <c r="J40" s="8"/>
      <c r="K40" s="8"/>
    </row>
    <row r="41" spans="1:11">
      <c r="A41" s="8">
        <v>38</v>
      </c>
      <c r="B41" s="62" t="s">
        <v>378</v>
      </c>
      <c r="C41" s="62" t="s">
        <v>379</v>
      </c>
      <c r="D41" s="13">
        <v>122.64</v>
      </c>
      <c r="E41" s="15">
        <v>0</v>
      </c>
      <c r="F41" s="15">
        <v>0</v>
      </c>
      <c r="G41" s="15">
        <v>0</v>
      </c>
      <c r="H41" s="16">
        <f t="shared" si="0"/>
        <v>85</v>
      </c>
      <c r="I41" s="15">
        <v>37.64</v>
      </c>
      <c r="J41" s="21" t="s">
        <v>28</v>
      </c>
      <c r="K41" s="9"/>
    </row>
    <row r="42" spans="1:11">
      <c r="A42" s="8">
        <v>39</v>
      </c>
      <c r="B42" s="62" t="s">
        <v>380</v>
      </c>
      <c r="C42" s="62" t="s">
        <v>381</v>
      </c>
      <c r="D42" s="13">
        <v>507</v>
      </c>
      <c r="E42" s="16">
        <v>428.96</v>
      </c>
      <c r="F42" s="18">
        <f t="shared" si="3"/>
        <v>0.846074950690335</v>
      </c>
      <c r="G42" s="15">
        <v>0</v>
      </c>
      <c r="H42" s="16">
        <f t="shared" si="0"/>
        <v>507</v>
      </c>
      <c r="I42" s="15">
        <v>0</v>
      </c>
      <c r="J42" s="8"/>
      <c r="K42" s="9" t="s">
        <v>22</v>
      </c>
    </row>
    <row r="43" spans="1:11">
      <c r="A43" s="8">
        <v>40</v>
      </c>
      <c r="B43" s="62" t="s">
        <v>337</v>
      </c>
      <c r="C43" s="62" t="s">
        <v>377</v>
      </c>
      <c r="D43" s="13">
        <v>211</v>
      </c>
      <c r="E43" s="15">
        <v>0</v>
      </c>
      <c r="F43" s="15">
        <v>0</v>
      </c>
      <c r="G43" s="15">
        <v>0</v>
      </c>
      <c r="H43" s="16">
        <f t="shared" si="0"/>
        <v>211</v>
      </c>
      <c r="I43" s="15">
        <v>0</v>
      </c>
      <c r="J43" s="8"/>
      <c r="K43" s="8"/>
    </row>
    <row r="44" spans="1:11">
      <c r="A44" s="8">
        <v>41</v>
      </c>
      <c r="B44" s="62" t="s">
        <v>315</v>
      </c>
      <c r="C44" s="62" t="s">
        <v>382</v>
      </c>
      <c r="D44" s="13">
        <v>493.7</v>
      </c>
      <c r="E44" s="14">
        <v>374.62</v>
      </c>
      <c r="F44" s="18">
        <f t="shared" si="3"/>
        <v>0.758800891229492</v>
      </c>
      <c r="G44" s="15">
        <v>0</v>
      </c>
      <c r="H44" s="16">
        <f t="shared" si="0"/>
        <v>493.7</v>
      </c>
      <c r="I44" s="15">
        <v>0</v>
      </c>
      <c r="J44" s="8"/>
      <c r="K44" s="9" t="s">
        <v>22</v>
      </c>
    </row>
    <row r="45" spans="1:11">
      <c r="A45" s="8">
        <v>42</v>
      </c>
      <c r="B45" s="62" t="s">
        <v>383</v>
      </c>
      <c r="C45" s="63" t="s">
        <v>384</v>
      </c>
      <c r="D45" s="13">
        <v>104</v>
      </c>
      <c r="E45" s="15">
        <v>0</v>
      </c>
      <c r="F45" s="15">
        <v>0</v>
      </c>
      <c r="G45" s="15">
        <v>0</v>
      </c>
      <c r="H45" s="16">
        <f t="shared" si="0"/>
        <v>104</v>
      </c>
      <c r="I45" s="15">
        <v>0</v>
      </c>
      <c r="J45" s="8"/>
      <c r="K45" s="8"/>
    </row>
    <row r="46" spans="1:11">
      <c r="A46" s="8">
        <v>43</v>
      </c>
      <c r="B46" s="62" t="s">
        <v>385</v>
      </c>
      <c r="C46" s="62" t="s">
        <v>386</v>
      </c>
      <c r="D46" s="13">
        <v>50</v>
      </c>
      <c r="E46" s="14">
        <v>50</v>
      </c>
      <c r="F46" s="15">
        <v>0</v>
      </c>
      <c r="G46" s="18">
        <f>E46/D46</f>
        <v>1</v>
      </c>
      <c r="H46" s="15">
        <v>0</v>
      </c>
      <c r="I46" s="15">
        <v>50</v>
      </c>
      <c r="J46" s="21" t="s">
        <v>387</v>
      </c>
      <c r="K46" s="9" t="s">
        <v>16</v>
      </c>
    </row>
    <row r="47" spans="1:11">
      <c r="A47" s="8">
        <v>44</v>
      </c>
      <c r="B47" s="62" t="s">
        <v>388</v>
      </c>
      <c r="C47" s="62" t="s">
        <v>389</v>
      </c>
      <c r="D47" s="13">
        <v>749</v>
      </c>
      <c r="E47" s="15">
        <v>0</v>
      </c>
      <c r="F47" s="15">
        <v>0</v>
      </c>
      <c r="G47" s="15">
        <v>0</v>
      </c>
      <c r="H47" s="16">
        <f t="shared" ref="H47:H49" si="4">D47-I47</f>
        <v>749</v>
      </c>
      <c r="I47" s="15">
        <v>0</v>
      </c>
      <c r="J47" s="8"/>
      <c r="K47" s="8"/>
    </row>
    <row r="48" spans="1:11">
      <c r="A48" s="8">
        <v>45</v>
      </c>
      <c r="B48" s="62" t="s">
        <v>390</v>
      </c>
      <c r="C48" s="62" t="s">
        <v>391</v>
      </c>
      <c r="D48" s="13">
        <v>112.66</v>
      </c>
      <c r="E48" s="15">
        <v>0</v>
      </c>
      <c r="F48" s="15">
        <v>0</v>
      </c>
      <c r="G48" s="15">
        <v>0</v>
      </c>
      <c r="H48" s="16">
        <f t="shared" si="4"/>
        <v>98</v>
      </c>
      <c r="I48" s="15">
        <v>14.66</v>
      </c>
      <c r="J48" s="65" t="s">
        <v>28</v>
      </c>
      <c r="K48" s="9" t="s">
        <v>392</v>
      </c>
    </row>
    <row r="49" spans="1:11">
      <c r="A49" s="8">
        <v>46</v>
      </c>
      <c r="B49" s="62" t="s">
        <v>393</v>
      </c>
      <c r="C49" s="62" t="s">
        <v>394</v>
      </c>
      <c r="D49" s="13">
        <v>65</v>
      </c>
      <c r="E49" s="15">
        <v>0</v>
      </c>
      <c r="F49" s="15">
        <v>0</v>
      </c>
      <c r="G49" s="15">
        <v>0</v>
      </c>
      <c r="H49" s="16">
        <f t="shared" si="4"/>
        <v>42</v>
      </c>
      <c r="I49" s="15">
        <v>23</v>
      </c>
      <c r="J49" s="65" t="s">
        <v>28</v>
      </c>
      <c r="K49" s="9" t="s">
        <v>395</v>
      </c>
    </row>
    <row r="50" ht="24" spans="1:11">
      <c r="A50" s="8">
        <v>47</v>
      </c>
      <c r="B50" s="62" t="s">
        <v>396</v>
      </c>
      <c r="C50" s="62" t="s">
        <v>397</v>
      </c>
      <c r="D50" s="13">
        <v>25</v>
      </c>
      <c r="E50" s="14">
        <v>25</v>
      </c>
      <c r="F50" s="15">
        <v>0</v>
      </c>
      <c r="G50" s="18">
        <f>E50/D50</f>
        <v>1</v>
      </c>
      <c r="H50" s="15">
        <v>0</v>
      </c>
      <c r="I50" s="15">
        <v>25</v>
      </c>
      <c r="J50" s="21" t="s">
        <v>387</v>
      </c>
      <c r="K50" s="9" t="s">
        <v>398</v>
      </c>
    </row>
    <row r="51" spans="1:11">
      <c r="A51" s="8">
        <v>48</v>
      </c>
      <c r="B51" s="62" t="s">
        <v>399</v>
      </c>
      <c r="C51" s="62" t="s">
        <v>400</v>
      </c>
      <c r="D51" s="13">
        <v>60</v>
      </c>
      <c r="E51" s="15">
        <v>0</v>
      </c>
      <c r="F51" s="15">
        <v>0</v>
      </c>
      <c r="G51" s="15">
        <v>0</v>
      </c>
      <c r="H51" s="16">
        <f t="shared" ref="H51:H81" si="5">D51-I51</f>
        <v>60</v>
      </c>
      <c r="I51" s="15">
        <v>0</v>
      </c>
      <c r="J51" s="8"/>
      <c r="K51" s="8"/>
    </row>
    <row r="52" spans="1:11">
      <c r="A52" s="8">
        <v>49</v>
      </c>
      <c r="B52" s="62" t="s">
        <v>401</v>
      </c>
      <c r="C52" s="62" t="s">
        <v>402</v>
      </c>
      <c r="D52" s="13">
        <v>100</v>
      </c>
      <c r="E52" s="15">
        <v>0</v>
      </c>
      <c r="F52" s="15">
        <v>0</v>
      </c>
      <c r="G52" s="15">
        <v>0</v>
      </c>
      <c r="H52" s="16">
        <f t="shared" si="5"/>
        <v>100</v>
      </c>
      <c r="I52" s="15">
        <v>0</v>
      </c>
      <c r="J52" s="8"/>
      <c r="K52" s="8"/>
    </row>
    <row r="53" spans="1:11">
      <c r="A53" s="8">
        <v>50</v>
      </c>
      <c r="B53" s="62" t="s">
        <v>403</v>
      </c>
      <c r="C53" s="62" t="s">
        <v>404</v>
      </c>
      <c r="D53" s="13">
        <v>258.9</v>
      </c>
      <c r="E53" s="16">
        <v>258.9</v>
      </c>
      <c r="F53" s="15">
        <v>0</v>
      </c>
      <c r="G53" s="18">
        <f>E53/D53</f>
        <v>1</v>
      </c>
      <c r="H53" s="16">
        <f t="shared" si="5"/>
        <v>196.5</v>
      </c>
      <c r="I53" s="15">
        <v>62.4</v>
      </c>
      <c r="J53" s="65" t="s">
        <v>28</v>
      </c>
      <c r="K53" s="9" t="s">
        <v>16</v>
      </c>
    </row>
    <row r="54" spans="1:11">
      <c r="A54" s="8">
        <v>51</v>
      </c>
      <c r="B54" s="62" t="s">
        <v>405</v>
      </c>
      <c r="C54" s="62" t="s">
        <v>406</v>
      </c>
      <c r="D54" s="13">
        <v>161.2</v>
      </c>
      <c r="E54" s="15">
        <v>0</v>
      </c>
      <c r="F54" s="15">
        <v>0</v>
      </c>
      <c r="G54" s="15">
        <v>0</v>
      </c>
      <c r="H54" s="16">
        <f t="shared" si="5"/>
        <v>161.2</v>
      </c>
      <c r="I54" s="15">
        <v>0</v>
      </c>
      <c r="J54" s="8"/>
      <c r="K54" s="8"/>
    </row>
    <row r="55" spans="1:11">
      <c r="A55" s="8">
        <v>52</v>
      </c>
      <c r="B55" s="62" t="s">
        <v>407</v>
      </c>
      <c r="C55" s="62" t="s">
        <v>408</v>
      </c>
      <c r="D55" s="13">
        <v>322.94</v>
      </c>
      <c r="E55" s="15">
        <v>0</v>
      </c>
      <c r="F55" s="15">
        <v>0</v>
      </c>
      <c r="G55" s="15">
        <v>0</v>
      </c>
      <c r="H55" s="16">
        <f t="shared" si="5"/>
        <v>322.94</v>
      </c>
      <c r="I55" s="15">
        <v>0</v>
      </c>
      <c r="J55" s="8"/>
      <c r="K55" s="8"/>
    </row>
    <row r="56" spans="1:11">
      <c r="A56" s="8">
        <v>53</v>
      </c>
      <c r="B56" s="62" t="s">
        <v>409</v>
      </c>
      <c r="C56" s="62" t="s">
        <v>408</v>
      </c>
      <c r="D56" s="13">
        <v>209.29</v>
      </c>
      <c r="E56" s="15">
        <v>0</v>
      </c>
      <c r="F56" s="15">
        <v>0</v>
      </c>
      <c r="G56" s="15">
        <v>0</v>
      </c>
      <c r="H56" s="16">
        <f t="shared" si="5"/>
        <v>209.29</v>
      </c>
      <c r="I56" s="15">
        <v>0</v>
      </c>
      <c r="J56" s="8"/>
      <c r="K56" s="8"/>
    </row>
    <row r="57" spans="1:11">
      <c r="A57" s="8">
        <v>54</v>
      </c>
      <c r="B57" s="62" t="s">
        <v>410</v>
      </c>
      <c r="C57" s="63" t="s">
        <v>411</v>
      </c>
      <c r="D57" s="13">
        <v>129.82</v>
      </c>
      <c r="E57" s="15">
        <v>0</v>
      </c>
      <c r="F57" s="15">
        <v>0</v>
      </c>
      <c r="G57" s="15">
        <v>0</v>
      </c>
      <c r="H57" s="16">
        <f t="shared" si="5"/>
        <v>110.95</v>
      </c>
      <c r="I57" s="15">
        <v>18.87</v>
      </c>
      <c r="J57" s="21" t="s">
        <v>188</v>
      </c>
      <c r="K57" s="8"/>
    </row>
    <row r="58" spans="1:11">
      <c r="A58" s="8">
        <v>55</v>
      </c>
      <c r="B58" s="62" t="s">
        <v>412</v>
      </c>
      <c r="C58" s="62" t="s">
        <v>413</v>
      </c>
      <c r="D58" s="13">
        <v>35</v>
      </c>
      <c r="E58" s="15">
        <v>0</v>
      </c>
      <c r="F58" s="15">
        <v>0</v>
      </c>
      <c r="G58" s="15">
        <v>0</v>
      </c>
      <c r="H58" s="16">
        <f t="shared" si="5"/>
        <v>15</v>
      </c>
      <c r="I58" s="40">
        <v>20</v>
      </c>
      <c r="J58" s="65" t="s">
        <v>28</v>
      </c>
      <c r="K58" s="9"/>
    </row>
    <row r="59" spans="1:11">
      <c r="A59" s="8">
        <v>56</v>
      </c>
      <c r="B59" s="62" t="s">
        <v>414</v>
      </c>
      <c r="C59" s="62" t="s">
        <v>415</v>
      </c>
      <c r="D59" s="13">
        <v>45</v>
      </c>
      <c r="E59" s="15">
        <v>45</v>
      </c>
      <c r="F59" s="15">
        <v>0</v>
      </c>
      <c r="G59" s="18">
        <f>E59/D59</f>
        <v>1</v>
      </c>
      <c r="H59" s="16">
        <f t="shared" si="5"/>
        <v>45</v>
      </c>
      <c r="I59" s="15">
        <v>0</v>
      </c>
      <c r="J59" s="9"/>
      <c r="K59" s="9" t="s">
        <v>16</v>
      </c>
    </row>
    <row r="60" spans="1:11">
      <c r="A60" s="8">
        <v>57</v>
      </c>
      <c r="B60" s="62" t="s">
        <v>416</v>
      </c>
      <c r="C60" s="62" t="s">
        <v>417</v>
      </c>
      <c r="D60" s="13">
        <v>109</v>
      </c>
      <c r="E60" s="15">
        <v>0</v>
      </c>
      <c r="F60" s="15">
        <v>0</v>
      </c>
      <c r="G60" s="15">
        <v>0</v>
      </c>
      <c r="H60" s="16">
        <f t="shared" si="5"/>
        <v>109</v>
      </c>
      <c r="I60" s="15">
        <v>0</v>
      </c>
      <c r="J60" s="8"/>
      <c r="K60" s="8"/>
    </row>
    <row r="61" spans="1:11">
      <c r="A61" s="8">
        <v>58</v>
      </c>
      <c r="B61" s="62" t="s">
        <v>418</v>
      </c>
      <c r="C61" s="62" t="s">
        <v>419</v>
      </c>
      <c r="D61" s="13">
        <v>160</v>
      </c>
      <c r="E61" s="15">
        <v>0</v>
      </c>
      <c r="F61" s="15">
        <v>0</v>
      </c>
      <c r="G61" s="15">
        <v>0</v>
      </c>
      <c r="H61" s="16">
        <f t="shared" si="5"/>
        <v>160</v>
      </c>
      <c r="I61" s="15">
        <v>0</v>
      </c>
      <c r="J61" s="9"/>
      <c r="K61" s="8"/>
    </row>
    <row r="62" spans="1:11">
      <c r="A62" s="8">
        <v>59</v>
      </c>
      <c r="B62" s="62" t="s">
        <v>420</v>
      </c>
      <c r="C62" s="62" t="s">
        <v>421</v>
      </c>
      <c r="D62" s="13">
        <v>129.5</v>
      </c>
      <c r="E62" s="15">
        <v>0</v>
      </c>
      <c r="F62" s="15">
        <v>0</v>
      </c>
      <c r="G62" s="15">
        <v>0</v>
      </c>
      <c r="H62" s="16">
        <f t="shared" si="5"/>
        <v>129.5</v>
      </c>
      <c r="I62" s="15">
        <v>0</v>
      </c>
      <c r="J62" s="9"/>
      <c r="K62" s="9"/>
    </row>
    <row r="63" spans="1:11">
      <c r="A63" s="8">
        <v>60</v>
      </c>
      <c r="B63" s="62" t="s">
        <v>422</v>
      </c>
      <c r="C63" s="62" t="s">
        <v>423</v>
      </c>
      <c r="D63" s="13">
        <v>205</v>
      </c>
      <c r="E63" s="15">
        <v>205</v>
      </c>
      <c r="F63" s="15">
        <v>0</v>
      </c>
      <c r="G63" s="18">
        <f t="shared" ref="G63:G68" si="6">E63/D63</f>
        <v>1</v>
      </c>
      <c r="H63" s="16">
        <f t="shared" si="5"/>
        <v>205</v>
      </c>
      <c r="I63" s="15">
        <v>0</v>
      </c>
      <c r="J63" s="8"/>
      <c r="K63" s="9" t="s">
        <v>16</v>
      </c>
    </row>
    <row r="64" spans="1:11">
      <c r="A64" s="8">
        <v>61</v>
      </c>
      <c r="B64" s="62" t="s">
        <v>424</v>
      </c>
      <c r="C64" s="62" t="s">
        <v>425</v>
      </c>
      <c r="D64" s="13">
        <v>270</v>
      </c>
      <c r="E64" s="15">
        <v>0</v>
      </c>
      <c r="F64" s="15">
        <v>0</v>
      </c>
      <c r="G64" s="15">
        <v>0</v>
      </c>
      <c r="H64" s="16">
        <f t="shared" si="5"/>
        <v>247.7</v>
      </c>
      <c r="I64" s="40">
        <v>22.3</v>
      </c>
      <c r="J64" s="21" t="s">
        <v>188</v>
      </c>
      <c r="K64" s="8"/>
    </row>
    <row r="65" spans="1:11">
      <c r="A65" s="8">
        <v>62</v>
      </c>
      <c r="B65" s="62" t="s">
        <v>426</v>
      </c>
      <c r="C65" s="62" t="s">
        <v>423</v>
      </c>
      <c r="D65" s="13">
        <v>110</v>
      </c>
      <c r="E65" s="15">
        <v>0</v>
      </c>
      <c r="F65" s="15">
        <v>0</v>
      </c>
      <c r="G65" s="15">
        <v>0</v>
      </c>
      <c r="H65" s="16">
        <f t="shared" si="5"/>
        <v>110</v>
      </c>
      <c r="I65" s="15">
        <v>0</v>
      </c>
      <c r="J65" s="9"/>
      <c r="K65" s="8"/>
    </row>
    <row r="66" spans="1:11">
      <c r="A66" s="8">
        <v>63</v>
      </c>
      <c r="B66" s="62" t="s">
        <v>427</v>
      </c>
      <c r="C66" s="62" t="s">
        <v>419</v>
      </c>
      <c r="D66" s="13">
        <v>223.7</v>
      </c>
      <c r="E66" s="14">
        <v>223.7</v>
      </c>
      <c r="F66" s="15">
        <v>0</v>
      </c>
      <c r="G66" s="18">
        <f t="shared" si="6"/>
        <v>1</v>
      </c>
      <c r="H66" s="16">
        <f t="shared" si="5"/>
        <v>223</v>
      </c>
      <c r="I66" s="15">
        <v>0.699999999999989</v>
      </c>
      <c r="J66" s="65" t="s">
        <v>28</v>
      </c>
      <c r="K66" s="9" t="s">
        <v>16</v>
      </c>
    </row>
    <row r="67" ht="24" spans="1:11">
      <c r="A67" s="8">
        <v>64</v>
      </c>
      <c r="B67" s="62" t="s">
        <v>428</v>
      </c>
      <c r="C67" s="62" t="s">
        <v>429</v>
      </c>
      <c r="D67" s="13">
        <v>112.7</v>
      </c>
      <c r="E67" s="15">
        <v>0</v>
      </c>
      <c r="F67" s="15">
        <v>0</v>
      </c>
      <c r="G67" s="15">
        <v>0</v>
      </c>
      <c r="H67" s="16">
        <f t="shared" si="5"/>
        <v>102</v>
      </c>
      <c r="I67" s="40">
        <v>10.7</v>
      </c>
      <c r="J67" s="65" t="s">
        <v>28</v>
      </c>
      <c r="K67" s="8"/>
    </row>
    <row r="68" spans="1:11">
      <c r="A68" s="8">
        <v>65</v>
      </c>
      <c r="B68" s="62" t="s">
        <v>430</v>
      </c>
      <c r="C68" s="62" t="s">
        <v>429</v>
      </c>
      <c r="D68" s="13">
        <v>197</v>
      </c>
      <c r="E68" s="14">
        <v>197</v>
      </c>
      <c r="F68" s="15">
        <v>0</v>
      </c>
      <c r="G68" s="18">
        <f t="shared" si="6"/>
        <v>1</v>
      </c>
      <c r="H68" s="16">
        <f t="shared" si="5"/>
        <v>197</v>
      </c>
      <c r="I68" s="15">
        <v>0</v>
      </c>
      <c r="J68" s="8"/>
      <c r="K68" s="9" t="s">
        <v>16</v>
      </c>
    </row>
    <row r="69" spans="1:11">
      <c r="A69" s="8">
        <v>66</v>
      </c>
      <c r="B69" s="62" t="s">
        <v>431</v>
      </c>
      <c r="C69" s="62" t="s">
        <v>429</v>
      </c>
      <c r="D69" s="13">
        <v>553</v>
      </c>
      <c r="E69" s="14">
        <v>385.51</v>
      </c>
      <c r="F69" s="18">
        <f>E69/D69</f>
        <v>0.697124773960217</v>
      </c>
      <c r="G69" s="15">
        <v>0</v>
      </c>
      <c r="H69" s="16">
        <f t="shared" si="5"/>
        <v>553</v>
      </c>
      <c r="I69" s="15">
        <v>0</v>
      </c>
      <c r="J69" s="8"/>
      <c r="K69" s="8" t="s">
        <v>22</v>
      </c>
    </row>
    <row r="70" spans="1:11">
      <c r="A70" s="8">
        <v>67</v>
      </c>
      <c r="B70" s="62" t="s">
        <v>432</v>
      </c>
      <c r="C70" s="62" t="s">
        <v>429</v>
      </c>
      <c r="D70" s="13">
        <v>154.5</v>
      </c>
      <c r="E70" s="15">
        <v>0</v>
      </c>
      <c r="F70" s="15">
        <v>0</v>
      </c>
      <c r="G70" s="15">
        <v>0</v>
      </c>
      <c r="H70" s="16">
        <f t="shared" si="5"/>
        <v>154.5</v>
      </c>
      <c r="I70" s="15">
        <v>0</v>
      </c>
      <c r="J70" s="8"/>
      <c r="K70" s="8"/>
    </row>
    <row r="71" spans="1:11">
      <c r="A71" s="8">
        <v>68</v>
      </c>
      <c r="B71" s="62" t="s">
        <v>433</v>
      </c>
      <c r="C71" s="62" t="s">
        <v>429</v>
      </c>
      <c r="D71" s="13">
        <v>195</v>
      </c>
      <c r="E71" s="14">
        <v>195</v>
      </c>
      <c r="F71" s="15">
        <v>0</v>
      </c>
      <c r="G71" s="18">
        <f>E71/D71</f>
        <v>1</v>
      </c>
      <c r="H71" s="16">
        <f t="shared" si="5"/>
        <v>195</v>
      </c>
      <c r="I71" s="15">
        <v>0</v>
      </c>
      <c r="J71" s="8"/>
      <c r="K71" s="8" t="s">
        <v>16</v>
      </c>
    </row>
    <row r="72" spans="1:11">
      <c r="A72" s="8">
        <v>69</v>
      </c>
      <c r="B72" s="62" t="s">
        <v>434</v>
      </c>
      <c r="C72" s="63" t="s">
        <v>435</v>
      </c>
      <c r="D72" s="13">
        <v>40</v>
      </c>
      <c r="E72" s="15">
        <v>0</v>
      </c>
      <c r="F72" s="15">
        <v>0</v>
      </c>
      <c r="G72" s="15">
        <v>0</v>
      </c>
      <c r="H72" s="16">
        <f t="shared" si="5"/>
        <v>40</v>
      </c>
      <c r="I72" s="15">
        <v>0</v>
      </c>
      <c r="J72" s="8"/>
      <c r="K72" s="8"/>
    </row>
    <row r="73" spans="1:11">
      <c r="A73" s="8">
        <v>70</v>
      </c>
      <c r="B73" s="62" t="s">
        <v>436</v>
      </c>
      <c r="C73" s="62" t="s">
        <v>437</v>
      </c>
      <c r="D73" s="22">
        <v>51</v>
      </c>
      <c r="E73" s="15">
        <v>0</v>
      </c>
      <c r="F73" s="15">
        <v>0</v>
      </c>
      <c r="G73" s="15">
        <v>0</v>
      </c>
      <c r="H73" s="16">
        <f t="shared" si="5"/>
        <v>51</v>
      </c>
      <c r="I73" s="15">
        <v>0</v>
      </c>
      <c r="J73" s="8"/>
      <c r="K73" s="8"/>
    </row>
    <row r="74" spans="1:11">
      <c r="A74" s="8">
        <v>71</v>
      </c>
      <c r="B74" s="62" t="s">
        <v>438</v>
      </c>
      <c r="C74" s="62" t="s">
        <v>439</v>
      </c>
      <c r="D74" s="13">
        <v>13.97</v>
      </c>
      <c r="E74" s="15">
        <v>0</v>
      </c>
      <c r="F74" s="15">
        <v>0</v>
      </c>
      <c r="G74" s="15">
        <v>0</v>
      </c>
      <c r="H74" s="16">
        <f t="shared" si="5"/>
        <v>13.97</v>
      </c>
      <c r="I74" s="15">
        <v>0</v>
      </c>
      <c r="J74" s="8"/>
      <c r="K74" s="8"/>
    </row>
    <row r="75" spans="1:11">
      <c r="A75" s="8">
        <v>72</v>
      </c>
      <c r="B75" s="62" t="s">
        <v>440</v>
      </c>
      <c r="C75" s="62" t="s">
        <v>441</v>
      </c>
      <c r="D75" s="13">
        <v>918</v>
      </c>
      <c r="E75" s="14">
        <v>732.27</v>
      </c>
      <c r="F75" s="18">
        <f>E75/D75</f>
        <v>0.797679738562092</v>
      </c>
      <c r="G75" s="15">
        <v>0</v>
      </c>
      <c r="H75" s="16">
        <f t="shared" si="5"/>
        <v>918</v>
      </c>
      <c r="I75" s="15">
        <v>0</v>
      </c>
      <c r="J75" s="8"/>
      <c r="K75" s="8" t="s">
        <v>22</v>
      </c>
    </row>
    <row r="76" spans="1:11">
      <c r="A76" s="8">
        <v>73</v>
      </c>
      <c r="B76" s="62" t="s">
        <v>442</v>
      </c>
      <c r="C76" s="62" t="s">
        <v>443</v>
      </c>
      <c r="D76" s="13">
        <v>520</v>
      </c>
      <c r="E76" s="14">
        <v>387.22</v>
      </c>
      <c r="F76" s="18">
        <f>E76/D76</f>
        <v>0.744653846153846</v>
      </c>
      <c r="G76" s="15">
        <v>0</v>
      </c>
      <c r="H76" s="16">
        <f t="shared" si="5"/>
        <v>520</v>
      </c>
      <c r="I76" s="15">
        <v>0</v>
      </c>
      <c r="J76" s="8"/>
      <c r="K76" s="8" t="s">
        <v>22</v>
      </c>
    </row>
    <row r="77" spans="1:11">
      <c r="A77" s="8">
        <v>74</v>
      </c>
      <c r="B77" s="62" t="s">
        <v>444</v>
      </c>
      <c r="C77" s="62" t="s">
        <v>445</v>
      </c>
      <c r="D77" s="13">
        <v>46</v>
      </c>
      <c r="E77" s="15">
        <v>0</v>
      </c>
      <c r="F77" s="15">
        <v>0</v>
      </c>
      <c r="G77" s="15">
        <v>0</v>
      </c>
      <c r="H77" s="16">
        <f t="shared" si="5"/>
        <v>46</v>
      </c>
      <c r="I77" s="15">
        <v>0</v>
      </c>
      <c r="J77" s="8"/>
      <c r="K77" s="8"/>
    </row>
    <row r="78" spans="1:11">
      <c r="A78" s="8">
        <v>75</v>
      </c>
      <c r="B78" s="62" t="s">
        <v>446</v>
      </c>
      <c r="C78" s="62" t="s">
        <v>447</v>
      </c>
      <c r="D78" s="13">
        <v>50</v>
      </c>
      <c r="E78" s="15">
        <v>0</v>
      </c>
      <c r="F78" s="15">
        <v>0</v>
      </c>
      <c r="G78" s="15">
        <v>0</v>
      </c>
      <c r="H78" s="16">
        <f t="shared" si="5"/>
        <v>50</v>
      </c>
      <c r="I78" s="15">
        <v>0</v>
      </c>
      <c r="J78" s="8"/>
      <c r="K78" s="8"/>
    </row>
    <row r="79" spans="1:11">
      <c r="A79" s="8">
        <v>76</v>
      </c>
      <c r="B79" s="62" t="s">
        <v>448</v>
      </c>
      <c r="C79" s="62" t="s">
        <v>443</v>
      </c>
      <c r="D79" s="13">
        <v>25.1</v>
      </c>
      <c r="E79" s="16">
        <v>25.1</v>
      </c>
      <c r="F79" s="15">
        <v>0</v>
      </c>
      <c r="G79" s="18">
        <f>E79/D79</f>
        <v>1</v>
      </c>
      <c r="H79" s="16">
        <f t="shared" si="5"/>
        <v>25.1</v>
      </c>
      <c r="I79" s="15">
        <v>0</v>
      </c>
      <c r="J79" s="9"/>
      <c r="K79" s="8"/>
    </row>
    <row r="80" spans="1:11">
      <c r="A80" s="8">
        <v>77</v>
      </c>
      <c r="B80" s="62" t="s">
        <v>383</v>
      </c>
      <c r="C80" s="62" t="s">
        <v>449</v>
      </c>
      <c r="D80" s="13">
        <v>80</v>
      </c>
      <c r="E80" s="15">
        <v>0</v>
      </c>
      <c r="F80" s="15">
        <v>0</v>
      </c>
      <c r="G80" s="15">
        <v>0</v>
      </c>
      <c r="H80" s="16">
        <f t="shared" si="5"/>
        <v>80</v>
      </c>
      <c r="I80" s="15">
        <v>0</v>
      </c>
      <c r="J80" s="8"/>
      <c r="K80" s="8"/>
    </row>
    <row r="81" spans="1:11">
      <c r="A81" s="8">
        <v>78</v>
      </c>
      <c r="B81" s="62" t="s">
        <v>385</v>
      </c>
      <c r="C81" s="62" t="s">
        <v>445</v>
      </c>
      <c r="D81" s="13">
        <v>37.8</v>
      </c>
      <c r="E81" s="15">
        <v>0</v>
      </c>
      <c r="F81" s="15">
        <v>0</v>
      </c>
      <c r="G81" s="15">
        <v>0</v>
      </c>
      <c r="H81" s="16">
        <f t="shared" si="5"/>
        <v>37.8</v>
      </c>
      <c r="I81" s="15">
        <v>0</v>
      </c>
      <c r="J81" s="9"/>
      <c r="K81" s="8"/>
    </row>
    <row r="82" spans="1:11">
      <c r="A82" s="66" t="s">
        <v>117</v>
      </c>
      <c r="B82" s="67"/>
      <c r="C82" s="68"/>
      <c r="D82" s="69">
        <f t="shared" ref="D82:I82" si="7">SUM(D4:D81)</f>
        <v>17031.5</v>
      </c>
      <c r="E82" s="69">
        <f t="shared" si="7"/>
        <v>8722.59</v>
      </c>
      <c r="F82" s="70">
        <f>(E25+E29+E30+E32+E33+E36+E39+E42+E44+E69+E75+E76)/D82</f>
        <v>0.30434195461351</v>
      </c>
      <c r="G82" s="70">
        <f>(D4+D7+D10+D16+D21+D26+D35+D38+D46+D50+D53+D59+D63+D66+D68+D71+D79)/D82</f>
        <v>0.207802601062737</v>
      </c>
      <c r="H82" s="69">
        <f t="shared" si="7"/>
        <v>16411.54</v>
      </c>
      <c r="I82" s="69">
        <f t="shared" si="7"/>
        <v>619.96</v>
      </c>
      <c r="J82" s="35"/>
      <c r="K82" s="35"/>
    </row>
  </sheetData>
  <mergeCells count="3">
    <mergeCell ref="A1:K1"/>
    <mergeCell ref="A2:K2"/>
    <mergeCell ref="A82:B8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A2" sqref="A2:K2"/>
    </sheetView>
  </sheetViews>
  <sheetFormatPr defaultColWidth="9" defaultRowHeight="14.25"/>
  <cols>
    <col min="1" max="1" width="4.69166666666667" customWidth="1"/>
    <col min="2" max="2" width="17.7" customWidth="1"/>
    <col min="3" max="3" width="25.4416666666667" customWidth="1"/>
    <col min="4" max="5" width="9.58333333333333" customWidth="1"/>
    <col min="6" max="6" width="12.0833333333333" customWidth="1"/>
    <col min="7" max="7" width="11.1666666666667" customWidth="1"/>
    <col min="8" max="8" width="10.9166666666667" customWidth="1"/>
    <col min="9" max="9" width="9.66666666666667" customWidth="1"/>
    <col min="10" max="10" width="18" customWidth="1"/>
    <col min="11" max="11" width="11.5" customWidth="1"/>
  </cols>
  <sheetData>
    <row r="1" ht="27" spans="1:11">
      <c r="A1" s="1" t="s">
        <v>0</v>
      </c>
      <c r="B1" s="2"/>
      <c r="C1" s="2"/>
      <c r="D1" s="3"/>
      <c r="E1" s="2"/>
      <c r="F1" s="2"/>
      <c r="G1" s="2"/>
      <c r="H1" s="3"/>
      <c r="I1" s="2"/>
      <c r="J1" s="2"/>
      <c r="K1" s="2"/>
    </row>
    <row r="2" spans="1:11">
      <c r="A2" s="4" t="s">
        <v>450</v>
      </c>
      <c r="B2" s="5"/>
      <c r="C2" s="5"/>
      <c r="D2" s="6"/>
      <c r="E2" s="5"/>
      <c r="F2" s="5"/>
      <c r="G2" s="5"/>
      <c r="H2" s="6"/>
      <c r="I2" s="5"/>
      <c r="J2" s="7"/>
      <c r="K2" s="7"/>
    </row>
    <row r="3" ht="36.75" spans="1:11">
      <c r="A3" s="8" t="s">
        <v>2</v>
      </c>
      <c r="B3" s="9" t="s">
        <v>3</v>
      </c>
      <c r="C3" s="9" t="s">
        <v>4</v>
      </c>
      <c r="D3" s="10" t="s">
        <v>5</v>
      </c>
      <c r="E3" s="11" t="s">
        <v>6</v>
      </c>
      <c r="F3" s="9" t="s">
        <v>7</v>
      </c>
      <c r="G3" s="9" t="s">
        <v>8</v>
      </c>
      <c r="H3" s="59" t="s">
        <v>9</v>
      </c>
      <c r="I3" s="9" t="s">
        <v>10</v>
      </c>
      <c r="J3" s="9" t="s">
        <v>11</v>
      </c>
      <c r="K3" s="12" t="s">
        <v>12</v>
      </c>
    </row>
    <row r="4" ht="24" spans="1:11">
      <c r="A4" s="8">
        <v>1</v>
      </c>
      <c r="B4" s="9" t="s">
        <v>451</v>
      </c>
      <c r="C4" s="9" t="s">
        <v>452</v>
      </c>
      <c r="D4" s="22">
        <v>379.72</v>
      </c>
      <c r="E4" s="26">
        <v>213.22</v>
      </c>
      <c r="F4" s="18">
        <f t="shared" ref="F4:F7" si="0">E4/D4</f>
        <v>0.561519014010323</v>
      </c>
      <c r="G4" s="15">
        <v>0</v>
      </c>
      <c r="H4" s="26">
        <f t="shared" ref="H4:H11" si="1">D4-I4</f>
        <v>281.72</v>
      </c>
      <c r="I4" s="60">
        <v>98</v>
      </c>
      <c r="J4" s="12" t="s">
        <v>28</v>
      </c>
      <c r="K4" s="9" t="s">
        <v>22</v>
      </c>
    </row>
    <row r="5" ht="24" spans="1:11">
      <c r="A5" s="8">
        <v>2</v>
      </c>
      <c r="B5" s="9" t="s">
        <v>453</v>
      </c>
      <c r="C5" s="9" t="s">
        <v>452</v>
      </c>
      <c r="D5" s="22">
        <v>63</v>
      </c>
      <c r="E5" s="15">
        <v>0</v>
      </c>
      <c r="F5" s="15">
        <v>0</v>
      </c>
      <c r="G5" s="15">
        <v>0</v>
      </c>
      <c r="H5" s="26">
        <f t="shared" si="1"/>
        <v>61</v>
      </c>
      <c r="I5" s="60">
        <v>2</v>
      </c>
      <c r="J5" s="12" t="s">
        <v>28</v>
      </c>
      <c r="K5" s="9"/>
    </row>
    <row r="6" spans="1:11">
      <c r="A6" s="8">
        <v>3</v>
      </c>
      <c r="B6" s="9" t="s">
        <v>454</v>
      </c>
      <c r="C6" s="9" t="s">
        <v>455</v>
      </c>
      <c r="D6" s="22">
        <v>802.9</v>
      </c>
      <c r="E6" s="22">
        <v>665.36</v>
      </c>
      <c r="F6" s="18">
        <f t="shared" si="0"/>
        <v>0.828695977083074</v>
      </c>
      <c r="G6" s="15">
        <v>0</v>
      </c>
      <c r="H6" s="26">
        <f t="shared" si="1"/>
        <v>719</v>
      </c>
      <c r="I6" s="60">
        <v>83.9</v>
      </c>
      <c r="J6" s="12" t="s">
        <v>28</v>
      </c>
      <c r="K6" s="9" t="s">
        <v>22</v>
      </c>
    </row>
    <row r="7" spans="1:11">
      <c r="A7" s="8">
        <v>4</v>
      </c>
      <c r="B7" s="9" t="s">
        <v>456</v>
      </c>
      <c r="C7" s="9" t="s">
        <v>457</v>
      </c>
      <c r="D7" s="22">
        <v>136.22</v>
      </c>
      <c r="E7" s="22">
        <v>80.24</v>
      </c>
      <c r="F7" s="18">
        <f t="shared" si="0"/>
        <v>0.589047129643224</v>
      </c>
      <c r="G7" s="15">
        <v>0</v>
      </c>
      <c r="H7" s="26">
        <f t="shared" si="1"/>
        <v>136.22</v>
      </c>
      <c r="I7" s="15">
        <v>0</v>
      </c>
      <c r="J7" s="29"/>
      <c r="K7" s="9" t="s">
        <v>22</v>
      </c>
    </row>
    <row r="8" spans="1:11">
      <c r="A8" s="8">
        <v>5</v>
      </c>
      <c r="B8" s="9" t="s">
        <v>458</v>
      </c>
      <c r="C8" s="9" t="s">
        <v>459</v>
      </c>
      <c r="D8" s="22">
        <v>100</v>
      </c>
      <c r="E8" s="15">
        <v>0</v>
      </c>
      <c r="F8" s="15">
        <v>0</v>
      </c>
      <c r="G8" s="15">
        <v>0</v>
      </c>
      <c r="H8" s="26">
        <f t="shared" si="1"/>
        <v>100</v>
      </c>
      <c r="I8" s="15">
        <v>0</v>
      </c>
      <c r="J8" s="29"/>
      <c r="K8" s="9"/>
    </row>
    <row r="9" ht="24" spans="1:11">
      <c r="A9" s="8">
        <v>6</v>
      </c>
      <c r="B9" s="9" t="s">
        <v>460</v>
      </c>
      <c r="C9" s="9" t="s">
        <v>461</v>
      </c>
      <c r="D9" s="22">
        <v>50</v>
      </c>
      <c r="E9" s="26">
        <v>50</v>
      </c>
      <c r="F9" s="15">
        <v>0</v>
      </c>
      <c r="G9" s="18">
        <v>1</v>
      </c>
      <c r="H9" s="26">
        <f t="shared" si="1"/>
        <v>50</v>
      </c>
      <c r="I9" s="15">
        <v>0</v>
      </c>
      <c r="J9" s="29"/>
      <c r="K9" s="9" t="s">
        <v>16</v>
      </c>
    </row>
    <row r="10" ht="24" spans="1:11">
      <c r="A10" s="8">
        <v>7</v>
      </c>
      <c r="B10" s="9" t="s">
        <v>462</v>
      </c>
      <c r="C10" s="9" t="s">
        <v>459</v>
      </c>
      <c r="D10" s="22">
        <v>720</v>
      </c>
      <c r="E10" s="22">
        <v>720</v>
      </c>
      <c r="F10" s="15">
        <v>0</v>
      </c>
      <c r="G10" s="18">
        <v>1</v>
      </c>
      <c r="H10" s="26">
        <f t="shared" si="1"/>
        <v>522.38</v>
      </c>
      <c r="I10" s="60">
        <v>197.62</v>
      </c>
      <c r="J10" s="12" t="s">
        <v>28</v>
      </c>
      <c r="K10" s="9" t="s">
        <v>16</v>
      </c>
    </row>
    <row r="11" spans="1:11">
      <c r="A11" s="8">
        <v>8</v>
      </c>
      <c r="B11" s="9" t="s">
        <v>463</v>
      </c>
      <c r="C11" s="9" t="s">
        <v>464</v>
      </c>
      <c r="D11" s="22">
        <v>103</v>
      </c>
      <c r="E11" s="15">
        <v>0</v>
      </c>
      <c r="F11" s="15">
        <v>0</v>
      </c>
      <c r="G11" s="15">
        <v>0</v>
      </c>
      <c r="H11" s="26">
        <f t="shared" si="1"/>
        <v>103</v>
      </c>
      <c r="I11" s="15">
        <v>0</v>
      </c>
      <c r="J11" s="29"/>
      <c r="K11" s="9"/>
    </row>
    <row r="12" spans="1:11">
      <c r="A12" s="8">
        <v>9</v>
      </c>
      <c r="B12" s="9" t="s">
        <v>465</v>
      </c>
      <c r="C12" s="9" t="s">
        <v>466</v>
      </c>
      <c r="D12" s="22">
        <v>80</v>
      </c>
      <c r="E12" s="15">
        <v>0</v>
      </c>
      <c r="F12" s="15">
        <v>0</v>
      </c>
      <c r="G12" s="15">
        <v>0</v>
      </c>
      <c r="H12" s="15">
        <v>0</v>
      </c>
      <c r="I12" s="60">
        <v>80</v>
      </c>
      <c r="J12" s="9" t="s">
        <v>268</v>
      </c>
      <c r="K12" s="9"/>
    </row>
    <row r="13" spans="1:11">
      <c r="A13" s="8">
        <v>10</v>
      </c>
      <c r="B13" s="9" t="s">
        <v>467</v>
      </c>
      <c r="C13" s="9" t="s">
        <v>464</v>
      </c>
      <c r="D13" s="22">
        <v>187</v>
      </c>
      <c r="E13" s="26">
        <v>187</v>
      </c>
      <c r="F13" s="15">
        <v>0</v>
      </c>
      <c r="G13" s="18">
        <v>1</v>
      </c>
      <c r="H13" s="26">
        <f t="shared" ref="H13:H26" si="2">D13-I13</f>
        <v>186.5</v>
      </c>
      <c r="I13" s="60">
        <v>0.5</v>
      </c>
      <c r="J13" s="12" t="s">
        <v>28</v>
      </c>
      <c r="K13" s="9" t="s">
        <v>16</v>
      </c>
    </row>
    <row r="14" spans="1:11">
      <c r="A14" s="8">
        <v>11</v>
      </c>
      <c r="B14" s="9" t="s">
        <v>468</v>
      </c>
      <c r="C14" s="9" t="s">
        <v>464</v>
      </c>
      <c r="D14" s="22">
        <v>75</v>
      </c>
      <c r="E14" s="26">
        <v>75</v>
      </c>
      <c r="F14" s="15">
        <v>0</v>
      </c>
      <c r="G14" s="18">
        <v>1</v>
      </c>
      <c r="H14" s="26">
        <f t="shared" si="2"/>
        <v>75</v>
      </c>
      <c r="I14" s="15">
        <v>0</v>
      </c>
      <c r="J14" s="29"/>
      <c r="K14" s="8" t="s">
        <v>16</v>
      </c>
    </row>
    <row r="15" spans="1:11">
      <c r="A15" s="8">
        <v>12</v>
      </c>
      <c r="B15" s="9" t="s">
        <v>469</v>
      </c>
      <c r="C15" s="9" t="s">
        <v>470</v>
      </c>
      <c r="D15" s="22">
        <v>90.5</v>
      </c>
      <c r="E15" s="15">
        <v>0</v>
      </c>
      <c r="F15" s="15">
        <v>0</v>
      </c>
      <c r="G15" s="15">
        <v>0</v>
      </c>
      <c r="H15" s="26">
        <f t="shared" si="2"/>
        <v>59.08</v>
      </c>
      <c r="I15" s="60">
        <v>31.42</v>
      </c>
      <c r="J15" s="12" t="s">
        <v>28</v>
      </c>
      <c r="K15" s="8"/>
    </row>
    <row r="16" spans="1:11">
      <c r="A16" s="8">
        <v>13</v>
      </c>
      <c r="B16" s="9" t="s">
        <v>471</v>
      </c>
      <c r="C16" s="9" t="s">
        <v>472</v>
      </c>
      <c r="D16" s="22">
        <v>37.6</v>
      </c>
      <c r="E16" s="15">
        <v>0</v>
      </c>
      <c r="F16" s="15">
        <v>0</v>
      </c>
      <c r="G16" s="15">
        <v>0</v>
      </c>
      <c r="H16" s="26">
        <f t="shared" si="2"/>
        <v>12</v>
      </c>
      <c r="I16" s="60">
        <v>25.6</v>
      </c>
      <c r="J16" s="12" t="s">
        <v>28</v>
      </c>
      <c r="K16" s="8"/>
    </row>
    <row r="17" ht="24" spans="1:11">
      <c r="A17" s="8">
        <v>14</v>
      </c>
      <c r="B17" s="9" t="s">
        <v>473</v>
      </c>
      <c r="C17" s="9" t="s">
        <v>474</v>
      </c>
      <c r="D17" s="22">
        <v>66.3</v>
      </c>
      <c r="E17" s="15">
        <v>0</v>
      </c>
      <c r="F17" s="15">
        <v>0</v>
      </c>
      <c r="G17" s="15">
        <v>0</v>
      </c>
      <c r="H17" s="26">
        <f t="shared" si="2"/>
        <v>66.3</v>
      </c>
      <c r="I17" s="15">
        <v>0</v>
      </c>
      <c r="J17" s="29"/>
      <c r="K17" s="8"/>
    </row>
    <row r="18" spans="1:11">
      <c r="A18" s="8">
        <v>15</v>
      </c>
      <c r="B18" s="21" t="s">
        <v>475</v>
      </c>
      <c r="C18" s="9" t="s">
        <v>476</v>
      </c>
      <c r="D18" s="22">
        <v>523.1</v>
      </c>
      <c r="E18" s="26">
        <v>523.1</v>
      </c>
      <c r="F18" s="15">
        <v>0</v>
      </c>
      <c r="G18" s="18">
        <v>1</v>
      </c>
      <c r="H18" s="26">
        <f t="shared" si="2"/>
        <v>437.1</v>
      </c>
      <c r="I18" s="60">
        <v>86</v>
      </c>
      <c r="J18" s="12" t="s">
        <v>28</v>
      </c>
      <c r="K18" s="8" t="s">
        <v>16</v>
      </c>
    </row>
    <row r="19" ht="24" spans="1:11">
      <c r="A19" s="8">
        <v>16</v>
      </c>
      <c r="B19" s="9" t="s">
        <v>477</v>
      </c>
      <c r="C19" s="9" t="s">
        <v>478</v>
      </c>
      <c r="D19" s="22">
        <v>320</v>
      </c>
      <c r="E19" s="15">
        <v>0</v>
      </c>
      <c r="F19" s="15">
        <v>0</v>
      </c>
      <c r="G19" s="15">
        <v>0</v>
      </c>
      <c r="H19" s="26">
        <f t="shared" si="2"/>
        <v>26</v>
      </c>
      <c r="I19" s="60">
        <v>294</v>
      </c>
      <c r="J19" s="12" t="s">
        <v>28</v>
      </c>
      <c r="K19" s="8"/>
    </row>
    <row r="20" spans="1:11">
      <c r="A20" s="8">
        <v>17</v>
      </c>
      <c r="B20" s="9" t="s">
        <v>479</v>
      </c>
      <c r="C20" s="9" t="s">
        <v>480</v>
      </c>
      <c r="D20" s="22">
        <v>80</v>
      </c>
      <c r="E20" s="15">
        <v>0</v>
      </c>
      <c r="F20" s="15">
        <v>0</v>
      </c>
      <c r="G20" s="15">
        <v>0</v>
      </c>
      <c r="H20" s="26">
        <f t="shared" si="2"/>
        <v>80</v>
      </c>
      <c r="I20" s="15">
        <v>0</v>
      </c>
      <c r="J20" s="29"/>
      <c r="K20" s="8"/>
    </row>
    <row r="21" spans="1:11">
      <c r="A21" s="8">
        <v>18</v>
      </c>
      <c r="B21" s="9" t="s">
        <v>481</v>
      </c>
      <c r="C21" s="9" t="s">
        <v>482</v>
      </c>
      <c r="D21" s="22">
        <v>10</v>
      </c>
      <c r="E21" s="26">
        <v>10</v>
      </c>
      <c r="F21" s="15">
        <v>0</v>
      </c>
      <c r="G21" s="18">
        <v>1</v>
      </c>
      <c r="H21" s="26">
        <f t="shared" si="2"/>
        <v>10</v>
      </c>
      <c r="I21" s="15">
        <v>0</v>
      </c>
      <c r="J21" s="29"/>
      <c r="K21" s="9" t="s">
        <v>16</v>
      </c>
    </row>
    <row r="22" ht="24" spans="1:11">
      <c r="A22" s="8">
        <v>19</v>
      </c>
      <c r="B22" s="9" t="s">
        <v>483</v>
      </c>
      <c r="C22" s="9" t="s">
        <v>484</v>
      </c>
      <c r="D22" s="22">
        <v>1700</v>
      </c>
      <c r="E22" s="26">
        <v>1255.99</v>
      </c>
      <c r="F22" s="18">
        <f t="shared" ref="F22:F25" si="3">E22/D22</f>
        <v>0.738817647058824</v>
      </c>
      <c r="G22" s="15">
        <v>0</v>
      </c>
      <c r="H22" s="26">
        <f t="shared" si="2"/>
        <v>1700</v>
      </c>
      <c r="I22" s="15">
        <v>0</v>
      </c>
      <c r="J22" s="29"/>
      <c r="K22" s="9" t="s">
        <v>22</v>
      </c>
    </row>
    <row r="23" ht="24" spans="1:11">
      <c r="A23" s="8">
        <v>20</v>
      </c>
      <c r="B23" s="9" t="s">
        <v>485</v>
      </c>
      <c r="C23" s="9" t="s">
        <v>486</v>
      </c>
      <c r="D23" s="22">
        <v>1135.9</v>
      </c>
      <c r="E23" s="26">
        <v>713.81</v>
      </c>
      <c r="F23" s="18">
        <f t="shared" si="3"/>
        <v>0.628409190949907</v>
      </c>
      <c r="G23" s="15">
        <v>0</v>
      </c>
      <c r="H23" s="26">
        <f t="shared" si="2"/>
        <v>1135.9</v>
      </c>
      <c r="I23" s="15">
        <v>0</v>
      </c>
      <c r="J23" s="29"/>
      <c r="K23" s="9" t="s">
        <v>22</v>
      </c>
    </row>
    <row r="24" ht="24" spans="1:11">
      <c r="A24" s="8">
        <v>21</v>
      </c>
      <c r="B24" s="9" t="s">
        <v>487</v>
      </c>
      <c r="C24" s="9" t="s">
        <v>486</v>
      </c>
      <c r="D24" s="22">
        <v>392.2</v>
      </c>
      <c r="E24" s="26">
        <v>313.96</v>
      </c>
      <c r="F24" s="18">
        <f t="shared" si="3"/>
        <v>0.80050994390617</v>
      </c>
      <c r="G24" s="15">
        <v>0</v>
      </c>
      <c r="H24" s="26">
        <f t="shared" si="2"/>
        <v>364.84</v>
      </c>
      <c r="I24" s="60">
        <v>27.36</v>
      </c>
      <c r="J24" s="12" t="s">
        <v>28</v>
      </c>
      <c r="K24" s="8" t="s">
        <v>22</v>
      </c>
    </row>
    <row r="25" spans="1:11">
      <c r="A25" s="8">
        <v>22</v>
      </c>
      <c r="B25" s="9" t="s">
        <v>488</v>
      </c>
      <c r="C25" s="9" t="s">
        <v>486</v>
      </c>
      <c r="D25" s="22">
        <v>659</v>
      </c>
      <c r="E25" s="26">
        <v>379.62</v>
      </c>
      <c r="F25" s="18">
        <f t="shared" si="3"/>
        <v>0.576054628224583</v>
      </c>
      <c r="G25" s="15">
        <v>0</v>
      </c>
      <c r="H25" s="26">
        <f t="shared" si="2"/>
        <v>557.37</v>
      </c>
      <c r="I25" s="60">
        <v>101.63</v>
      </c>
      <c r="J25" s="12" t="s">
        <v>28</v>
      </c>
      <c r="K25" s="9" t="s">
        <v>22</v>
      </c>
    </row>
    <row r="26" spans="1:11">
      <c r="A26" s="8">
        <v>23</v>
      </c>
      <c r="B26" s="21" t="s">
        <v>489</v>
      </c>
      <c r="C26" s="9" t="s">
        <v>486</v>
      </c>
      <c r="D26" s="22">
        <v>43</v>
      </c>
      <c r="E26" s="26">
        <v>43</v>
      </c>
      <c r="F26" s="15">
        <v>0</v>
      </c>
      <c r="G26" s="18">
        <v>1</v>
      </c>
      <c r="H26" s="26">
        <f t="shared" si="2"/>
        <v>43</v>
      </c>
      <c r="I26" s="15">
        <v>0</v>
      </c>
      <c r="J26" s="12"/>
      <c r="K26" s="8" t="s">
        <v>16</v>
      </c>
    </row>
    <row r="27" spans="1:11">
      <c r="A27" s="8">
        <v>24</v>
      </c>
      <c r="B27" s="9" t="s">
        <v>490</v>
      </c>
      <c r="C27" s="9" t="s">
        <v>491</v>
      </c>
      <c r="D27" s="22">
        <v>18</v>
      </c>
      <c r="E27" s="26">
        <v>18</v>
      </c>
      <c r="F27" s="15">
        <v>0</v>
      </c>
      <c r="G27" s="18">
        <v>1</v>
      </c>
      <c r="H27" s="15">
        <v>0</v>
      </c>
      <c r="I27" s="60">
        <v>18</v>
      </c>
      <c r="J27" s="12" t="s">
        <v>268</v>
      </c>
      <c r="K27" s="8" t="s">
        <v>16</v>
      </c>
    </row>
    <row r="28" spans="1:11">
      <c r="A28" s="8">
        <v>25</v>
      </c>
      <c r="B28" s="9" t="s">
        <v>492</v>
      </c>
      <c r="C28" s="9" t="s">
        <v>491</v>
      </c>
      <c r="D28" s="22">
        <v>103</v>
      </c>
      <c r="E28" s="15">
        <v>0</v>
      </c>
      <c r="F28" s="15">
        <v>0</v>
      </c>
      <c r="G28" s="15">
        <v>0</v>
      </c>
      <c r="H28" s="26">
        <f t="shared" ref="H28:H37" si="4">D28-I28</f>
        <v>103</v>
      </c>
      <c r="I28" s="15">
        <v>0</v>
      </c>
      <c r="J28" s="29"/>
      <c r="K28" s="8"/>
    </row>
    <row r="29" spans="1:11">
      <c r="A29" s="8">
        <v>26</v>
      </c>
      <c r="B29" s="9" t="s">
        <v>493</v>
      </c>
      <c r="C29" s="9" t="s">
        <v>491</v>
      </c>
      <c r="D29" s="22">
        <v>1842.01</v>
      </c>
      <c r="E29" s="26">
        <v>1336.93</v>
      </c>
      <c r="F29" s="18">
        <f>E29/D29</f>
        <v>0.725799534204483</v>
      </c>
      <c r="G29" s="15">
        <v>0</v>
      </c>
      <c r="H29" s="26">
        <f t="shared" si="4"/>
        <v>1842.01</v>
      </c>
      <c r="I29" s="15">
        <v>0</v>
      </c>
      <c r="J29" s="29"/>
      <c r="K29" s="8" t="s">
        <v>22</v>
      </c>
    </row>
    <row r="30" spans="1:11">
      <c r="A30" s="8">
        <v>27</v>
      </c>
      <c r="B30" s="21" t="s">
        <v>494</v>
      </c>
      <c r="C30" s="9" t="s">
        <v>491</v>
      </c>
      <c r="D30" s="22">
        <v>15</v>
      </c>
      <c r="E30" s="15">
        <v>0</v>
      </c>
      <c r="F30" s="15">
        <v>0</v>
      </c>
      <c r="G30" s="15">
        <v>0</v>
      </c>
      <c r="H30" s="26">
        <f t="shared" si="4"/>
        <v>15</v>
      </c>
      <c r="I30" s="15">
        <v>0</v>
      </c>
      <c r="J30" s="29"/>
      <c r="K30" s="8"/>
    </row>
    <row r="31" ht="24" spans="1:11">
      <c r="A31" s="8">
        <v>28</v>
      </c>
      <c r="B31" s="9" t="s">
        <v>495</v>
      </c>
      <c r="C31" s="9" t="s">
        <v>496</v>
      </c>
      <c r="D31" s="22">
        <v>240</v>
      </c>
      <c r="E31" s="26">
        <v>240</v>
      </c>
      <c r="F31" s="15">
        <v>0</v>
      </c>
      <c r="G31" s="18">
        <v>1</v>
      </c>
      <c r="H31" s="26">
        <f t="shared" si="4"/>
        <v>240</v>
      </c>
      <c r="I31" s="15">
        <v>0</v>
      </c>
      <c r="J31" s="29"/>
      <c r="K31" s="8" t="s">
        <v>16</v>
      </c>
    </row>
    <row r="32" spans="1:11">
      <c r="A32" s="8">
        <v>29</v>
      </c>
      <c r="B32" s="9" t="s">
        <v>497</v>
      </c>
      <c r="C32" s="9" t="s">
        <v>498</v>
      </c>
      <c r="D32" s="22">
        <v>128</v>
      </c>
      <c r="E32" s="15">
        <v>0</v>
      </c>
      <c r="F32" s="15">
        <v>0</v>
      </c>
      <c r="G32" s="15">
        <v>0</v>
      </c>
      <c r="H32" s="26">
        <f t="shared" si="4"/>
        <v>90</v>
      </c>
      <c r="I32" s="60">
        <v>38</v>
      </c>
      <c r="J32" s="12" t="s">
        <v>28</v>
      </c>
      <c r="K32" s="8"/>
    </row>
    <row r="33" spans="1:11">
      <c r="A33" s="8">
        <v>30</v>
      </c>
      <c r="B33" s="50" t="s">
        <v>499</v>
      </c>
      <c r="C33" s="50" t="s">
        <v>498</v>
      </c>
      <c r="D33" s="22">
        <v>95</v>
      </c>
      <c r="E33" s="15">
        <v>0</v>
      </c>
      <c r="F33" s="15">
        <v>0</v>
      </c>
      <c r="G33" s="15">
        <v>0</v>
      </c>
      <c r="H33" s="26">
        <f t="shared" si="4"/>
        <v>91</v>
      </c>
      <c r="I33" s="60">
        <v>4</v>
      </c>
      <c r="J33" s="12" t="s">
        <v>28</v>
      </c>
      <c r="K33" s="8"/>
    </row>
    <row r="34" ht="24" spans="1:11">
      <c r="A34" s="8">
        <v>31</v>
      </c>
      <c r="B34" s="21" t="s">
        <v>500</v>
      </c>
      <c r="C34" s="9" t="s">
        <v>501</v>
      </c>
      <c r="D34" s="22">
        <v>80</v>
      </c>
      <c r="E34" s="26">
        <v>80</v>
      </c>
      <c r="F34" s="15">
        <v>0</v>
      </c>
      <c r="G34" s="18">
        <v>1</v>
      </c>
      <c r="H34" s="26">
        <f t="shared" si="4"/>
        <v>80</v>
      </c>
      <c r="I34" s="15">
        <v>0</v>
      </c>
      <c r="J34" s="29"/>
      <c r="K34" s="8" t="s">
        <v>16</v>
      </c>
    </row>
    <row r="35" ht="24" spans="1:11">
      <c r="A35" s="8">
        <v>32</v>
      </c>
      <c r="B35" s="9" t="s">
        <v>502</v>
      </c>
      <c r="C35" s="9" t="s">
        <v>503</v>
      </c>
      <c r="D35" s="22">
        <v>321.5</v>
      </c>
      <c r="E35" s="15">
        <v>0</v>
      </c>
      <c r="F35" s="15">
        <v>0</v>
      </c>
      <c r="G35" s="15">
        <v>0</v>
      </c>
      <c r="H35" s="26">
        <f t="shared" si="4"/>
        <v>306.94</v>
      </c>
      <c r="I35" s="15">
        <v>14.56</v>
      </c>
      <c r="J35" s="12" t="s">
        <v>28</v>
      </c>
      <c r="K35" s="8"/>
    </row>
    <row r="36" spans="1:11">
      <c r="A36" s="8">
        <v>33</v>
      </c>
      <c r="B36" s="9" t="s">
        <v>504</v>
      </c>
      <c r="C36" s="9" t="s">
        <v>501</v>
      </c>
      <c r="D36" s="22">
        <v>240</v>
      </c>
      <c r="E36" s="26">
        <v>240</v>
      </c>
      <c r="F36" s="15">
        <v>0</v>
      </c>
      <c r="G36" s="18">
        <v>1</v>
      </c>
      <c r="H36" s="26">
        <f t="shared" si="4"/>
        <v>240</v>
      </c>
      <c r="I36" s="15">
        <v>0</v>
      </c>
      <c r="J36" s="12"/>
      <c r="K36" s="8" t="s">
        <v>16</v>
      </c>
    </row>
    <row r="37" spans="1:11">
      <c r="A37" s="8">
        <v>34</v>
      </c>
      <c r="B37" s="9" t="s">
        <v>505</v>
      </c>
      <c r="C37" s="9" t="s">
        <v>506</v>
      </c>
      <c r="D37" s="22">
        <v>48</v>
      </c>
      <c r="E37" s="15">
        <v>0</v>
      </c>
      <c r="F37" s="15">
        <v>0</v>
      </c>
      <c r="G37" s="15">
        <v>0</v>
      </c>
      <c r="H37" s="26">
        <f t="shared" si="4"/>
        <v>42</v>
      </c>
      <c r="I37" s="60">
        <v>6</v>
      </c>
      <c r="J37" s="12" t="s">
        <v>28</v>
      </c>
      <c r="K37" s="8"/>
    </row>
    <row r="38" spans="1:11">
      <c r="A38" s="30" t="s">
        <v>507</v>
      </c>
      <c r="B38" s="61"/>
      <c r="C38" s="41"/>
      <c r="D38" s="33">
        <f t="shared" ref="D38:I38" si="5">SUM(D4:D37)</f>
        <v>10884.95</v>
      </c>
      <c r="E38" s="55">
        <f t="shared" si="5"/>
        <v>7145.23</v>
      </c>
      <c r="F38" s="34">
        <f>(E4+E6+E7+E22+E23+E24+E25+E29)/D38</f>
        <v>0.455595110680343</v>
      </c>
      <c r="G38" s="34">
        <f>(E9+E10+E13+E14+E18+E21+E26+E27+E31+E34+E36)/D38</f>
        <v>0.200836935401633</v>
      </c>
      <c r="H38" s="55">
        <f t="shared" si="5"/>
        <v>9776.36</v>
      </c>
      <c r="I38" s="33">
        <f t="shared" si="5"/>
        <v>1108.59</v>
      </c>
      <c r="J38" s="35"/>
      <c r="K38" s="36"/>
    </row>
  </sheetData>
  <mergeCells count="3">
    <mergeCell ref="A1:K1"/>
    <mergeCell ref="A2:K2"/>
    <mergeCell ref="A38:C38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4"/>
  <sheetViews>
    <sheetView workbookViewId="0">
      <selection activeCell="A2" sqref="A2:K2"/>
    </sheetView>
  </sheetViews>
  <sheetFormatPr defaultColWidth="9" defaultRowHeight="14.25"/>
  <cols>
    <col min="1" max="1" width="4.69166666666667" customWidth="1"/>
    <col min="2" max="2" width="18.5833333333333" customWidth="1"/>
    <col min="3" max="3" width="21.5083333333333" customWidth="1"/>
    <col min="4" max="4" width="10.525" customWidth="1"/>
    <col min="5" max="5" width="10.825" customWidth="1"/>
    <col min="6" max="6" width="11.8083333333333" customWidth="1"/>
    <col min="7" max="7" width="11.1666666666667" customWidth="1"/>
    <col min="8" max="8" width="12.3333333333333" customWidth="1"/>
    <col min="9" max="9" width="9.66666666666667" customWidth="1"/>
    <col min="10" max="10" width="18" customWidth="1"/>
    <col min="11" max="11" width="11.5" customWidth="1"/>
  </cols>
  <sheetData>
    <row r="1" ht="27" spans="1:11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</row>
    <row r="2" spans="1:11">
      <c r="A2" s="4" t="s">
        <v>508</v>
      </c>
      <c r="B2" s="5"/>
      <c r="C2" s="5"/>
      <c r="D2" s="6"/>
      <c r="E2" s="5"/>
      <c r="F2" s="5"/>
      <c r="G2" s="5"/>
      <c r="H2" s="5"/>
      <c r="I2" s="5"/>
      <c r="J2" s="7"/>
      <c r="K2" s="7"/>
    </row>
    <row r="3" ht="36.75" spans="1:11">
      <c r="A3" s="8" t="s">
        <v>2</v>
      </c>
      <c r="B3" s="9" t="s">
        <v>3</v>
      </c>
      <c r="C3" s="9" t="s">
        <v>4</v>
      </c>
      <c r="D3" s="10" t="s">
        <v>5</v>
      </c>
      <c r="E3" s="11" t="s">
        <v>6</v>
      </c>
      <c r="F3" s="9" t="s">
        <v>7</v>
      </c>
      <c r="G3" s="9" t="s">
        <v>8</v>
      </c>
      <c r="H3" s="11" t="s">
        <v>9</v>
      </c>
      <c r="I3" s="9" t="s">
        <v>10</v>
      </c>
      <c r="J3" s="9" t="s">
        <v>11</v>
      </c>
      <c r="K3" s="12" t="s">
        <v>12</v>
      </c>
    </row>
    <row r="4" spans="1:11">
      <c r="A4" s="8">
        <v>1</v>
      </c>
      <c r="B4" s="43" t="s">
        <v>509</v>
      </c>
      <c r="C4" s="44" t="s">
        <v>510</v>
      </c>
      <c r="D4" s="22">
        <v>102</v>
      </c>
      <c r="E4" s="15">
        <v>0</v>
      </c>
      <c r="F4" s="15">
        <v>0</v>
      </c>
      <c r="G4" s="15">
        <v>0</v>
      </c>
      <c r="H4" s="45">
        <f t="shared" ref="H4:H67" si="0">D4-I4</f>
        <v>102</v>
      </c>
      <c r="I4" s="46">
        <v>0</v>
      </c>
      <c r="J4" s="47"/>
      <c r="K4" s="9"/>
    </row>
    <row r="5" spans="1:11">
      <c r="A5" s="8">
        <v>2</v>
      </c>
      <c r="B5" s="43" t="s">
        <v>511</v>
      </c>
      <c r="C5" s="44" t="s">
        <v>512</v>
      </c>
      <c r="D5" s="22">
        <v>178</v>
      </c>
      <c r="E5" s="15">
        <v>0</v>
      </c>
      <c r="F5" s="15">
        <v>0</v>
      </c>
      <c r="G5" s="15">
        <v>0</v>
      </c>
      <c r="H5" s="45">
        <f t="shared" si="0"/>
        <v>178</v>
      </c>
      <c r="I5" s="46">
        <v>0</v>
      </c>
      <c r="J5" s="47"/>
      <c r="K5" s="9"/>
    </row>
    <row r="6" spans="1:11">
      <c r="A6" s="8">
        <v>3</v>
      </c>
      <c r="B6" s="43" t="s">
        <v>513</v>
      </c>
      <c r="C6" s="43" t="s">
        <v>514</v>
      </c>
      <c r="D6" s="22">
        <v>210</v>
      </c>
      <c r="E6" s="15">
        <v>0</v>
      </c>
      <c r="F6" s="15">
        <v>0</v>
      </c>
      <c r="G6" s="15">
        <v>0</v>
      </c>
      <c r="H6" s="45">
        <f t="shared" si="0"/>
        <v>210</v>
      </c>
      <c r="I6" s="46">
        <v>0</v>
      </c>
      <c r="J6" s="48"/>
      <c r="K6" s="9"/>
    </row>
    <row r="7" spans="1:11">
      <c r="A7" s="8">
        <v>4</v>
      </c>
      <c r="B7" s="43" t="s">
        <v>515</v>
      </c>
      <c r="C7" s="44" t="s">
        <v>512</v>
      </c>
      <c r="D7" s="22">
        <v>140</v>
      </c>
      <c r="E7" s="22">
        <v>140</v>
      </c>
      <c r="F7" s="15">
        <v>0</v>
      </c>
      <c r="G7" s="18">
        <f>E7/D7</f>
        <v>1</v>
      </c>
      <c r="H7" s="45">
        <f t="shared" si="0"/>
        <v>140</v>
      </c>
      <c r="I7" s="46">
        <v>0</v>
      </c>
      <c r="J7" s="47"/>
      <c r="K7" s="9" t="s">
        <v>16</v>
      </c>
    </row>
    <row r="8" ht="22.5" spans="1:11">
      <c r="A8" s="8">
        <v>5</v>
      </c>
      <c r="B8" s="43" t="s">
        <v>516</v>
      </c>
      <c r="C8" s="43" t="s">
        <v>517</v>
      </c>
      <c r="D8" s="22">
        <v>1035</v>
      </c>
      <c r="E8" s="26">
        <v>922.35</v>
      </c>
      <c r="F8" s="18">
        <f>E8/D8</f>
        <v>0.891159420289855</v>
      </c>
      <c r="G8" s="15">
        <v>0</v>
      </c>
      <c r="H8" s="45">
        <f t="shared" si="0"/>
        <v>993.4</v>
      </c>
      <c r="I8" s="49">
        <v>41.6</v>
      </c>
      <c r="J8" s="47" t="s">
        <v>270</v>
      </c>
      <c r="K8" s="9" t="s">
        <v>22</v>
      </c>
    </row>
    <row r="9" ht="22.5" spans="1:11">
      <c r="A9" s="8">
        <v>6</v>
      </c>
      <c r="B9" s="43" t="s">
        <v>518</v>
      </c>
      <c r="C9" s="43" t="s">
        <v>519</v>
      </c>
      <c r="D9" s="22">
        <v>600</v>
      </c>
      <c r="E9" s="22">
        <v>525.58</v>
      </c>
      <c r="F9" s="18">
        <f>E9/D9</f>
        <v>0.875966666666667</v>
      </c>
      <c r="G9" s="15">
        <v>0</v>
      </c>
      <c r="H9" s="45">
        <f t="shared" si="0"/>
        <v>600</v>
      </c>
      <c r="I9" s="46">
        <v>0</v>
      </c>
      <c r="J9" s="48"/>
      <c r="K9" s="9" t="s">
        <v>22</v>
      </c>
    </row>
    <row r="10" spans="1:11">
      <c r="A10" s="8">
        <v>7</v>
      </c>
      <c r="B10" s="43" t="s">
        <v>520</v>
      </c>
      <c r="C10" s="44" t="s">
        <v>521</v>
      </c>
      <c r="D10" s="22">
        <v>75</v>
      </c>
      <c r="E10" s="15">
        <v>0</v>
      </c>
      <c r="F10" s="15">
        <v>0</v>
      </c>
      <c r="G10" s="15">
        <v>0</v>
      </c>
      <c r="H10" s="45">
        <f t="shared" si="0"/>
        <v>75</v>
      </c>
      <c r="I10" s="46">
        <v>0</v>
      </c>
      <c r="J10" s="47"/>
      <c r="K10" s="9"/>
    </row>
    <row r="11" spans="1:11">
      <c r="A11" s="8">
        <v>8</v>
      </c>
      <c r="B11" s="43" t="s">
        <v>522</v>
      </c>
      <c r="C11" s="44" t="s">
        <v>523</v>
      </c>
      <c r="D11" s="22">
        <v>27.6</v>
      </c>
      <c r="E11" s="22">
        <v>27.6</v>
      </c>
      <c r="F11" s="15">
        <v>0</v>
      </c>
      <c r="G11" s="18">
        <f>E11/D11</f>
        <v>1</v>
      </c>
      <c r="H11" s="45">
        <f t="shared" si="0"/>
        <v>27</v>
      </c>
      <c r="I11" s="49">
        <v>0.6</v>
      </c>
      <c r="J11" s="50" t="s">
        <v>270</v>
      </c>
      <c r="K11" s="9" t="s">
        <v>16</v>
      </c>
    </row>
    <row r="12" spans="1:11">
      <c r="A12" s="8">
        <v>9</v>
      </c>
      <c r="B12" s="43" t="s">
        <v>524</v>
      </c>
      <c r="C12" s="44" t="s">
        <v>525</v>
      </c>
      <c r="D12" s="22">
        <v>80</v>
      </c>
      <c r="E12" s="15">
        <v>0</v>
      </c>
      <c r="F12" s="15">
        <v>0</v>
      </c>
      <c r="G12" s="15">
        <v>0</v>
      </c>
      <c r="H12" s="45">
        <f t="shared" si="0"/>
        <v>80</v>
      </c>
      <c r="I12" s="46">
        <v>0</v>
      </c>
      <c r="J12" s="47"/>
      <c r="K12" s="9"/>
    </row>
    <row r="13" spans="1:11">
      <c r="A13" s="8">
        <v>10</v>
      </c>
      <c r="B13" s="43" t="s">
        <v>526</v>
      </c>
      <c r="C13" s="44" t="s">
        <v>527</v>
      </c>
      <c r="D13" s="22">
        <v>157</v>
      </c>
      <c r="E13" s="15">
        <v>0</v>
      </c>
      <c r="F13" s="15">
        <v>0</v>
      </c>
      <c r="G13" s="15">
        <v>0</v>
      </c>
      <c r="H13" s="45">
        <f t="shared" si="0"/>
        <v>157</v>
      </c>
      <c r="I13" s="46">
        <v>0</v>
      </c>
      <c r="J13" s="48"/>
      <c r="K13" s="8"/>
    </row>
    <row r="14" spans="1:11">
      <c r="A14" s="8">
        <v>11</v>
      </c>
      <c r="B14" s="43" t="s">
        <v>528</v>
      </c>
      <c r="C14" s="44" t="s">
        <v>529</v>
      </c>
      <c r="D14" s="22">
        <v>120</v>
      </c>
      <c r="E14" s="26">
        <v>120</v>
      </c>
      <c r="F14" s="15">
        <v>0</v>
      </c>
      <c r="G14" s="18">
        <f>E14/D14</f>
        <v>1</v>
      </c>
      <c r="H14" s="45">
        <f t="shared" si="0"/>
        <v>120</v>
      </c>
      <c r="I14" s="46">
        <v>0</v>
      </c>
      <c r="J14" s="48"/>
      <c r="K14" s="8" t="s">
        <v>16</v>
      </c>
    </row>
    <row r="15" spans="1:11">
      <c r="A15" s="8">
        <v>12</v>
      </c>
      <c r="B15" s="43" t="s">
        <v>530</v>
      </c>
      <c r="C15" s="44" t="s">
        <v>531</v>
      </c>
      <c r="D15" s="22">
        <v>356</v>
      </c>
      <c r="E15" s="15">
        <v>0</v>
      </c>
      <c r="F15" s="15">
        <v>0</v>
      </c>
      <c r="G15" s="15">
        <v>0</v>
      </c>
      <c r="H15" s="45">
        <f t="shared" si="0"/>
        <v>356</v>
      </c>
      <c r="I15" s="46">
        <v>0</v>
      </c>
      <c r="J15" s="48"/>
      <c r="K15" s="8"/>
    </row>
    <row r="16" spans="1:11">
      <c r="A16" s="8">
        <v>13</v>
      </c>
      <c r="B16" s="43" t="s">
        <v>532</v>
      </c>
      <c r="C16" s="44" t="s">
        <v>533</v>
      </c>
      <c r="D16" s="22">
        <v>766</v>
      </c>
      <c r="E16" s="27">
        <v>699.51</v>
      </c>
      <c r="F16" s="18">
        <f>E16/D16</f>
        <v>0.913198433420366</v>
      </c>
      <c r="G16" s="15">
        <v>0</v>
      </c>
      <c r="H16" s="45">
        <f t="shared" si="0"/>
        <v>766</v>
      </c>
      <c r="I16" s="46">
        <v>0</v>
      </c>
      <c r="J16" s="47"/>
      <c r="K16" s="8" t="s">
        <v>22</v>
      </c>
    </row>
    <row r="17" spans="1:11">
      <c r="A17" s="8">
        <v>14</v>
      </c>
      <c r="B17" s="43" t="s">
        <v>534</v>
      </c>
      <c r="C17" s="44" t="s">
        <v>535</v>
      </c>
      <c r="D17" s="22">
        <v>848</v>
      </c>
      <c r="E17" s="27">
        <v>451.16</v>
      </c>
      <c r="F17" s="18">
        <f>E17/D17</f>
        <v>0.532028301886793</v>
      </c>
      <c r="G17" s="15">
        <v>0</v>
      </c>
      <c r="H17" s="45">
        <f t="shared" si="0"/>
        <v>848</v>
      </c>
      <c r="I17" s="46">
        <v>0</v>
      </c>
      <c r="J17" s="48"/>
      <c r="K17" s="9" t="s">
        <v>22</v>
      </c>
    </row>
    <row r="18" ht="22.5" spans="1:11">
      <c r="A18" s="8">
        <v>15</v>
      </c>
      <c r="B18" s="43" t="s">
        <v>536</v>
      </c>
      <c r="C18" s="44" t="s">
        <v>537</v>
      </c>
      <c r="D18" s="22">
        <v>100</v>
      </c>
      <c r="E18" s="26">
        <v>100</v>
      </c>
      <c r="F18" s="15">
        <v>0</v>
      </c>
      <c r="G18" s="18">
        <f>E18/D18</f>
        <v>1</v>
      </c>
      <c r="H18" s="45">
        <f t="shared" si="0"/>
        <v>100</v>
      </c>
      <c r="I18" s="46">
        <v>0</v>
      </c>
      <c r="J18" s="47"/>
      <c r="K18" s="8" t="s">
        <v>16</v>
      </c>
    </row>
    <row r="19" spans="1:11">
      <c r="A19" s="8">
        <v>16</v>
      </c>
      <c r="B19" s="43" t="s">
        <v>538</v>
      </c>
      <c r="C19" s="44" t="s">
        <v>539</v>
      </c>
      <c r="D19" s="22">
        <v>320</v>
      </c>
      <c r="E19" s="15">
        <v>0</v>
      </c>
      <c r="F19" s="15">
        <v>0</v>
      </c>
      <c r="G19" s="15">
        <v>0</v>
      </c>
      <c r="H19" s="45">
        <f t="shared" si="0"/>
        <v>320</v>
      </c>
      <c r="I19" s="46">
        <v>0</v>
      </c>
      <c r="J19" s="48"/>
      <c r="K19" s="8"/>
    </row>
    <row r="20" spans="1:11">
      <c r="A20" s="8">
        <v>17</v>
      </c>
      <c r="B20" s="43" t="s">
        <v>540</v>
      </c>
      <c r="C20" s="44" t="s">
        <v>541</v>
      </c>
      <c r="D20" s="22">
        <v>570</v>
      </c>
      <c r="E20" s="15">
        <v>0</v>
      </c>
      <c r="F20" s="15">
        <v>0</v>
      </c>
      <c r="G20" s="15">
        <v>0</v>
      </c>
      <c r="H20" s="45">
        <f t="shared" si="0"/>
        <v>570</v>
      </c>
      <c r="I20" s="46">
        <v>0</v>
      </c>
      <c r="J20" s="48"/>
      <c r="K20" s="9"/>
    </row>
    <row r="21" ht="22.5" spans="1:11">
      <c r="A21" s="8">
        <v>18</v>
      </c>
      <c r="B21" s="43" t="s">
        <v>542</v>
      </c>
      <c r="C21" s="44" t="s">
        <v>543</v>
      </c>
      <c r="D21" s="22">
        <v>132.6</v>
      </c>
      <c r="E21" s="26">
        <v>132.6</v>
      </c>
      <c r="F21" s="15">
        <v>0</v>
      </c>
      <c r="G21" s="18">
        <f>E21/D21</f>
        <v>1</v>
      </c>
      <c r="H21" s="45">
        <f t="shared" si="0"/>
        <v>132.6</v>
      </c>
      <c r="I21" s="46">
        <v>0</v>
      </c>
      <c r="J21" s="47"/>
      <c r="K21" s="9" t="s">
        <v>16</v>
      </c>
    </row>
    <row r="22" ht="22.5" spans="1:11">
      <c r="A22" s="8">
        <v>19</v>
      </c>
      <c r="B22" s="43" t="s">
        <v>544</v>
      </c>
      <c r="C22" s="44" t="s">
        <v>545</v>
      </c>
      <c r="D22" s="22">
        <v>282</v>
      </c>
      <c r="E22" s="27">
        <v>239.56</v>
      </c>
      <c r="F22" s="18">
        <f>E22/D22</f>
        <v>0.849503546099291</v>
      </c>
      <c r="G22" s="15">
        <v>0</v>
      </c>
      <c r="H22" s="45">
        <f t="shared" si="0"/>
        <v>282</v>
      </c>
      <c r="I22" s="46">
        <v>0</v>
      </c>
      <c r="J22" s="48"/>
      <c r="K22" s="9" t="s">
        <v>22</v>
      </c>
    </row>
    <row r="23" spans="1:11">
      <c r="A23" s="8">
        <v>20</v>
      </c>
      <c r="B23" s="43" t="s">
        <v>546</v>
      </c>
      <c r="C23" s="44" t="s">
        <v>547</v>
      </c>
      <c r="D23" s="22">
        <v>287</v>
      </c>
      <c r="E23" s="27">
        <v>211.23</v>
      </c>
      <c r="F23" s="18">
        <f>E23/D23</f>
        <v>0.735993031358885</v>
      </c>
      <c r="G23" s="15">
        <v>0</v>
      </c>
      <c r="H23" s="45">
        <f t="shared" si="0"/>
        <v>287</v>
      </c>
      <c r="I23" s="46">
        <v>0</v>
      </c>
      <c r="J23" s="48"/>
      <c r="K23" s="8" t="s">
        <v>22</v>
      </c>
    </row>
    <row r="24" spans="1:11">
      <c r="A24" s="8">
        <v>21</v>
      </c>
      <c r="B24" s="43" t="s">
        <v>548</v>
      </c>
      <c r="C24" s="44" t="s">
        <v>549</v>
      </c>
      <c r="D24" s="22">
        <v>80</v>
      </c>
      <c r="E24" s="15">
        <v>0</v>
      </c>
      <c r="F24" s="15">
        <v>0</v>
      </c>
      <c r="G24" s="15">
        <v>0</v>
      </c>
      <c r="H24" s="45">
        <f t="shared" si="0"/>
        <v>80</v>
      </c>
      <c r="I24" s="46">
        <v>0</v>
      </c>
      <c r="J24" s="48"/>
      <c r="K24" s="9"/>
    </row>
    <row r="25" spans="1:11">
      <c r="A25" s="8">
        <v>22</v>
      </c>
      <c r="B25" s="43" t="s">
        <v>550</v>
      </c>
      <c r="C25" s="44" t="s">
        <v>551</v>
      </c>
      <c r="D25" s="22">
        <v>260</v>
      </c>
      <c r="E25" s="15">
        <v>0</v>
      </c>
      <c r="F25" s="15">
        <v>0</v>
      </c>
      <c r="G25" s="15">
        <v>0</v>
      </c>
      <c r="H25" s="45">
        <f t="shared" si="0"/>
        <v>260</v>
      </c>
      <c r="I25" s="46">
        <v>0</v>
      </c>
      <c r="J25" s="48"/>
      <c r="K25" s="8"/>
    </row>
    <row r="26" spans="1:11">
      <c r="A26" s="8">
        <v>23</v>
      </c>
      <c r="B26" s="43" t="s">
        <v>552</v>
      </c>
      <c r="C26" s="44" t="s">
        <v>553</v>
      </c>
      <c r="D26" s="22">
        <v>208</v>
      </c>
      <c r="E26" s="27">
        <v>208</v>
      </c>
      <c r="F26" s="15">
        <v>0</v>
      </c>
      <c r="G26" s="18">
        <f t="shared" ref="G26:G31" si="1">E26/D26</f>
        <v>1</v>
      </c>
      <c r="H26" s="45">
        <f t="shared" si="0"/>
        <v>208</v>
      </c>
      <c r="I26" s="46">
        <v>0</v>
      </c>
      <c r="J26" s="48"/>
      <c r="K26" s="9" t="s">
        <v>16</v>
      </c>
    </row>
    <row r="27" spans="1:11">
      <c r="A27" s="8">
        <v>24</v>
      </c>
      <c r="B27" s="43" t="s">
        <v>554</v>
      </c>
      <c r="C27" s="44" t="s">
        <v>555</v>
      </c>
      <c r="D27" s="22">
        <v>110</v>
      </c>
      <c r="E27" s="15">
        <v>0</v>
      </c>
      <c r="F27" s="15">
        <v>0</v>
      </c>
      <c r="G27" s="15">
        <v>0</v>
      </c>
      <c r="H27" s="45">
        <f t="shared" si="0"/>
        <v>110</v>
      </c>
      <c r="I27" s="46">
        <v>0</v>
      </c>
      <c r="J27" s="48"/>
      <c r="K27" s="8"/>
    </row>
    <row r="28" spans="1:11">
      <c r="A28" s="8">
        <v>25</v>
      </c>
      <c r="B28" s="43" t="s">
        <v>556</v>
      </c>
      <c r="C28" s="44" t="s">
        <v>557</v>
      </c>
      <c r="D28" s="22">
        <v>290</v>
      </c>
      <c r="E28" s="15">
        <v>0</v>
      </c>
      <c r="F28" s="15">
        <v>0</v>
      </c>
      <c r="G28" s="15">
        <v>0</v>
      </c>
      <c r="H28" s="45">
        <f t="shared" si="0"/>
        <v>290</v>
      </c>
      <c r="I28" s="46">
        <v>0</v>
      </c>
      <c r="J28" s="48"/>
      <c r="K28" s="8"/>
    </row>
    <row r="29" ht="22.5" spans="1:11">
      <c r="A29" s="8">
        <v>26</v>
      </c>
      <c r="B29" s="43" t="s">
        <v>558</v>
      </c>
      <c r="C29" s="44" t="s">
        <v>559</v>
      </c>
      <c r="D29" s="22">
        <v>191</v>
      </c>
      <c r="E29" s="26">
        <v>191</v>
      </c>
      <c r="F29" s="15">
        <v>0</v>
      </c>
      <c r="G29" s="18">
        <f t="shared" si="1"/>
        <v>1</v>
      </c>
      <c r="H29" s="45">
        <f t="shared" si="0"/>
        <v>186.23</v>
      </c>
      <c r="I29" s="49">
        <v>4.77</v>
      </c>
      <c r="J29" s="47" t="s">
        <v>270</v>
      </c>
      <c r="K29" s="9" t="s">
        <v>16</v>
      </c>
    </row>
    <row r="30" spans="1:11">
      <c r="A30" s="8">
        <v>27</v>
      </c>
      <c r="B30" s="43" t="s">
        <v>560</v>
      </c>
      <c r="C30" s="44" t="s">
        <v>561</v>
      </c>
      <c r="D30" s="22">
        <v>88</v>
      </c>
      <c r="E30" s="15">
        <v>0</v>
      </c>
      <c r="F30" s="15">
        <v>0</v>
      </c>
      <c r="G30" s="15">
        <v>0</v>
      </c>
      <c r="H30" s="45">
        <f t="shared" si="0"/>
        <v>88</v>
      </c>
      <c r="I30" s="46">
        <v>0</v>
      </c>
      <c r="J30" s="48"/>
      <c r="K30" s="8"/>
    </row>
    <row r="31" spans="1:11">
      <c r="A31" s="8">
        <v>28</v>
      </c>
      <c r="B31" s="43" t="s">
        <v>562</v>
      </c>
      <c r="C31" s="44" t="s">
        <v>563</v>
      </c>
      <c r="D31" s="22">
        <v>210</v>
      </c>
      <c r="E31" s="27">
        <v>210</v>
      </c>
      <c r="F31" s="15">
        <v>0</v>
      </c>
      <c r="G31" s="18">
        <f t="shared" si="1"/>
        <v>1</v>
      </c>
      <c r="H31" s="45">
        <f t="shared" si="0"/>
        <v>210</v>
      </c>
      <c r="I31" s="46">
        <v>0</v>
      </c>
      <c r="J31" s="48"/>
      <c r="K31" s="9" t="s">
        <v>16</v>
      </c>
    </row>
    <row r="32" spans="1:11">
      <c r="A32" s="8">
        <v>29</v>
      </c>
      <c r="B32" s="43" t="s">
        <v>564</v>
      </c>
      <c r="C32" s="44" t="s">
        <v>561</v>
      </c>
      <c r="D32" s="22">
        <v>31</v>
      </c>
      <c r="E32" s="15">
        <v>0</v>
      </c>
      <c r="F32" s="15">
        <v>0</v>
      </c>
      <c r="G32" s="15">
        <v>0</v>
      </c>
      <c r="H32" s="45">
        <f t="shared" si="0"/>
        <v>31</v>
      </c>
      <c r="I32" s="46">
        <v>0</v>
      </c>
      <c r="J32" s="48"/>
      <c r="K32" s="8"/>
    </row>
    <row r="33" spans="1:11">
      <c r="A33" s="8">
        <v>30</v>
      </c>
      <c r="B33" s="43" t="s">
        <v>565</v>
      </c>
      <c r="C33" s="44" t="s">
        <v>566</v>
      </c>
      <c r="D33" s="22">
        <v>367.4</v>
      </c>
      <c r="E33" s="27">
        <v>319.29</v>
      </c>
      <c r="F33" s="18">
        <f>E33/D33</f>
        <v>0.869052803483941</v>
      </c>
      <c r="G33" s="15">
        <v>0</v>
      </c>
      <c r="H33" s="45">
        <f t="shared" si="0"/>
        <v>367.4</v>
      </c>
      <c r="I33" s="46">
        <v>0</v>
      </c>
      <c r="J33" s="48"/>
      <c r="K33" s="8" t="s">
        <v>22</v>
      </c>
    </row>
    <row r="34" spans="1:11">
      <c r="A34" s="8">
        <v>31</v>
      </c>
      <c r="B34" s="43" t="s">
        <v>567</v>
      </c>
      <c r="C34" s="44" t="s">
        <v>568</v>
      </c>
      <c r="D34" s="22">
        <v>340</v>
      </c>
      <c r="E34" s="15">
        <v>0</v>
      </c>
      <c r="F34" s="15">
        <v>0</v>
      </c>
      <c r="G34" s="15">
        <v>0</v>
      </c>
      <c r="H34" s="45">
        <f t="shared" si="0"/>
        <v>340</v>
      </c>
      <c r="I34" s="46">
        <v>0</v>
      </c>
      <c r="J34" s="48"/>
      <c r="K34" s="8"/>
    </row>
    <row r="35" spans="1:11">
      <c r="A35" s="8">
        <v>32</v>
      </c>
      <c r="B35" s="43" t="s">
        <v>569</v>
      </c>
      <c r="C35" s="44" t="s">
        <v>570</v>
      </c>
      <c r="D35" s="22">
        <v>399.2</v>
      </c>
      <c r="E35" s="15">
        <v>0</v>
      </c>
      <c r="F35" s="15">
        <v>0</v>
      </c>
      <c r="G35" s="15">
        <v>0</v>
      </c>
      <c r="H35" s="45">
        <f t="shared" si="0"/>
        <v>399.2</v>
      </c>
      <c r="I35" s="46">
        <v>0</v>
      </c>
      <c r="J35" s="48"/>
      <c r="K35" s="8"/>
    </row>
    <row r="36" spans="1:11">
      <c r="A36" s="8">
        <v>33</v>
      </c>
      <c r="B36" s="43" t="s">
        <v>513</v>
      </c>
      <c r="C36" s="44" t="s">
        <v>571</v>
      </c>
      <c r="D36" s="22">
        <v>606</v>
      </c>
      <c r="E36" s="27">
        <v>606</v>
      </c>
      <c r="F36" s="15">
        <v>0</v>
      </c>
      <c r="G36" s="18">
        <f>E36/D36</f>
        <v>1</v>
      </c>
      <c r="H36" s="45">
        <f t="shared" si="0"/>
        <v>606</v>
      </c>
      <c r="I36" s="46">
        <v>0</v>
      </c>
      <c r="J36" s="48"/>
      <c r="K36" s="9" t="s">
        <v>16</v>
      </c>
    </row>
    <row r="37" spans="1:11">
      <c r="A37" s="8">
        <v>34</v>
      </c>
      <c r="B37" s="43" t="s">
        <v>572</v>
      </c>
      <c r="C37" s="44" t="s">
        <v>573</v>
      </c>
      <c r="D37" s="22">
        <v>39.1</v>
      </c>
      <c r="E37" s="15">
        <v>0</v>
      </c>
      <c r="F37" s="15">
        <v>0</v>
      </c>
      <c r="G37" s="15">
        <v>0</v>
      </c>
      <c r="H37" s="45">
        <f t="shared" si="0"/>
        <v>39.1</v>
      </c>
      <c r="I37" s="46">
        <v>0</v>
      </c>
      <c r="J37" s="48"/>
      <c r="K37" s="8"/>
    </row>
    <row r="38" spans="1:11">
      <c r="A38" s="8">
        <v>35</v>
      </c>
      <c r="B38" s="43" t="s">
        <v>574</v>
      </c>
      <c r="C38" s="44" t="s">
        <v>575</v>
      </c>
      <c r="D38" s="22">
        <v>698</v>
      </c>
      <c r="E38" s="26">
        <v>370.98</v>
      </c>
      <c r="F38" s="18">
        <f>E38/D38</f>
        <v>0.531489971346705</v>
      </c>
      <c r="G38" s="15">
        <v>0</v>
      </c>
      <c r="H38" s="45">
        <f t="shared" si="0"/>
        <v>698</v>
      </c>
      <c r="I38" s="46">
        <v>0</v>
      </c>
      <c r="J38" s="48"/>
      <c r="K38" s="8" t="s">
        <v>22</v>
      </c>
    </row>
    <row r="39" ht="22.5" spans="1:11">
      <c r="A39" s="8">
        <v>36</v>
      </c>
      <c r="B39" s="43" t="s">
        <v>576</v>
      </c>
      <c r="C39" s="44" t="s">
        <v>577</v>
      </c>
      <c r="D39" s="22">
        <v>160</v>
      </c>
      <c r="E39" s="26">
        <v>160</v>
      </c>
      <c r="F39" s="15">
        <v>0</v>
      </c>
      <c r="G39" s="18">
        <f>E39/D39</f>
        <v>1</v>
      </c>
      <c r="H39" s="45">
        <f t="shared" si="0"/>
        <v>160</v>
      </c>
      <c r="I39" s="46">
        <v>0</v>
      </c>
      <c r="J39" s="48"/>
      <c r="K39" s="8" t="s">
        <v>16</v>
      </c>
    </row>
    <row r="40" ht="22.5" spans="1:11">
      <c r="A40" s="8">
        <v>37</v>
      </c>
      <c r="B40" s="43" t="s">
        <v>578</v>
      </c>
      <c r="C40" s="44" t="s">
        <v>579</v>
      </c>
      <c r="D40" s="22">
        <v>75</v>
      </c>
      <c r="E40" s="15">
        <v>0</v>
      </c>
      <c r="F40" s="15">
        <v>0</v>
      </c>
      <c r="G40" s="15">
        <v>0</v>
      </c>
      <c r="H40" s="45">
        <f t="shared" si="0"/>
        <v>75</v>
      </c>
      <c r="I40" s="46">
        <v>0</v>
      </c>
      <c r="J40" s="48"/>
      <c r="K40" s="8"/>
    </row>
    <row r="41" spans="1:11">
      <c r="A41" s="8">
        <v>38</v>
      </c>
      <c r="B41" s="43" t="s">
        <v>580</v>
      </c>
      <c r="C41" s="44" t="s">
        <v>581</v>
      </c>
      <c r="D41" s="51">
        <v>267.6</v>
      </c>
      <c r="E41" s="15">
        <v>0</v>
      </c>
      <c r="F41" s="15">
        <v>0</v>
      </c>
      <c r="G41" s="15">
        <v>0</v>
      </c>
      <c r="H41" s="45">
        <f t="shared" si="0"/>
        <v>267.6</v>
      </c>
      <c r="I41" s="46">
        <v>0</v>
      </c>
      <c r="J41" s="48"/>
      <c r="K41" s="8"/>
    </row>
    <row r="42" spans="1:11">
      <c r="A42" s="8">
        <v>39</v>
      </c>
      <c r="B42" s="43" t="s">
        <v>582</v>
      </c>
      <c r="C42" s="44" t="s">
        <v>583</v>
      </c>
      <c r="D42" s="51">
        <v>596.3</v>
      </c>
      <c r="E42" s="26">
        <v>404.43</v>
      </c>
      <c r="F42" s="18">
        <f>E42/D42</f>
        <v>0.678232433338923</v>
      </c>
      <c r="G42" s="15">
        <v>0</v>
      </c>
      <c r="H42" s="45">
        <f t="shared" si="0"/>
        <v>596.3</v>
      </c>
      <c r="I42" s="46">
        <v>0</v>
      </c>
      <c r="J42" s="48"/>
      <c r="K42" s="8" t="s">
        <v>22</v>
      </c>
    </row>
    <row r="43" spans="1:11">
      <c r="A43" s="8">
        <v>40</v>
      </c>
      <c r="B43" s="43" t="s">
        <v>584</v>
      </c>
      <c r="C43" s="44" t="s">
        <v>581</v>
      </c>
      <c r="D43" s="51">
        <v>128.5</v>
      </c>
      <c r="E43" s="15">
        <v>0</v>
      </c>
      <c r="F43" s="15">
        <v>0</v>
      </c>
      <c r="G43" s="15">
        <v>0</v>
      </c>
      <c r="H43" s="45">
        <f t="shared" si="0"/>
        <v>120</v>
      </c>
      <c r="I43" s="49">
        <v>8.5</v>
      </c>
      <c r="J43" s="47" t="s">
        <v>270</v>
      </c>
      <c r="K43" s="8"/>
    </row>
    <row r="44" spans="1:11">
      <c r="A44" s="8">
        <v>41</v>
      </c>
      <c r="B44" s="43" t="s">
        <v>585</v>
      </c>
      <c r="C44" s="44" t="s">
        <v>586</v>
      </c>
      <c r="D44" s="51">
        <v>43.2</v>
      </c>
      <c r="E44" s="26">
        <v>43.2</v>
      </c>
      <c r="F44" s="15">
        <v>0</v>
      </c>
      <c r="G44" s="18">
        <f>E44/D44</f>
        <v>1</v>
      </c>
      <c r="H44" s="45">
        <f t="shared" si="0"/>
        <v>43.2</v>
      </c>
      <c r="I44" s="46">
        <v>0</v>
      </c>
      <c r="J44" s="48"/>
      <c r="K44" s="8" t="s">
        <v>16</v>
      </c>
    </row>
    <row r="45" spans="1:11">
      <c r="A45" s="8">
        <v>42</v>
      </c>
      <c r="B45" s="43" t="s">
        <v>587</v>
      </c>
      <c r="C45" s="44" t="s">
        <v>588</v>
      </c>
      <c r="D45" s="51">
        <v>247</v>
      </c>
      <c r="E45" s="15">
        <v>0</v>
      </c>
      <c r="F45" s="15">
        <v>0</v>
      </c>
      <c r="G45" s="15">
        <v>0</v>
      </c>
      <c r="H45" s="45">
        <f t="shared" si="0"/>
        <v>247</v>
      </c>
      <c r="I45" s="46">
        <v>0</v>
      </c>
      <c r="J45" s="48"/>
      <c r="K45" s="8"/>
    </row>
    <row r="46" spans="1:11">
      <c r="A46" s="8">
        <v>43</v>
      </c>
      <c r="B46" s="43" t="s">
        <v>589</v>
      </c>
      <c r="C46" s="44" t="s">
        <v>588</v>
      </c>
      <c r="D46" s="51">
        <v>92</v>
      </c>
      <c r="E46" s="15">
        <v>0</v>
      </c>
      <c r="F46" s="15">
        <v>0</v>
      </c>
      <c r="G46" s="15">
        <v>0</v>
      </c>
      <c r="H46" s="45">
        <f t="shared" si="0"/>
        <v>92</v>
      </c>
      <c r="I46" s="46">
        <v>0</v>
      </c>
      <c r="J46" s="48"/>
      <c r="K46" s="8"/>
    </row>
    <row r="47" spans="1:11">
      <c r="A47" s="8">
        <v>44</v>
      </c>
      <c r="B47" s="43" t="s">
        <v>590</v>
      </c>
      <c r="C47" s="44" t="s">
        <v>591</v>
      </c>
      <c r="D47" s="51">
        <v>60</v>
      </c>
      <c r="E47" s="15">
        <v>0</v>
      </c>
      <c r="F47" s="15">
        <v>0</v>
      </c>
      <c r="G47" s="15">
        <v>0</v>
      </c>
      <c r="H47" s="45">
        <f t="shared" si="0"/>
        <v>21.62</v>
      </c>
      <c r="I47" s="49">
        <v>38.38</v>
      </c>
      <c r="J47" s="47" t="s">
        <v>28</v>
      </c>
      <c r="K47" s="8"/>
    </row>
    <row r="48" spans="1:11">
      <c r="A48" s="8">
        <v>45</v>
      </c>
      <c r="B48" s="43" t="s">
        <v>592</v>
      </c>
      <c r="C48" s="44" t="s">
        <v>593</v>
      </c>
      <c r="D48" s="51">
        <v>41.5</v>
      </c>
      <c r="E48" s="15">
        <v>0</v>
      </c>
      <c r="F48" s="15">
        <v>0</v>
      </c>
      <c r="G48" s="15">
        <v>0</v>
      </c>
      <c r="H48" s="45">
        <f t="shared" si="0"/>
        <v>35</v>
      </c>
      <c r="I48" s="49">
        <v>6.5</v>
      </c>
      <c r="J48" s="47" t="s">
        <v>28</v>
      </c>
      <c r="K48" s="8"/>
    </row>
    <row r="49" spans="1:11">
      <c r="A49" s="8">
        <v>46</v>
      </c>
      <c r="B49" s="43" t="s">
        <v>569</v>
      </c>
      <c r="C49" s="44" t="s">
        <v>593</v>
      </c>
      <c r="D49" s="51">
        <v>118</v>
      </c>
      <c r="E49" s="27">
        <v>118</v>
      </c>
      <c r="F49" s="15">
        <v>0</v>
      </c>
      <c r="G49" s="18">
        <f>E49/D49</f>
        <v>1</v>
      </c>
      <c r="H49" s="45">
        <f t="shared" si="0"/>
        <v>93.24</v>
      </c>
      <c r="I49" s="49">
        <v>24.76</v>
      </c>
      <c r="J49" s="47" t="s">
        <v>28</v>
      </c>
      <c r="K49" s="9" t="s">
        <v>16</v>
      </c>
    </row>
    <row r="50" spans="1:11">
      <c r="A50" s="8">
        <v>47</v>
      </c>
      <c r="B50" s="43" t="s">
        <v>528</v>
      </c>
      <c r="C50" s="44" t="s">
        <v>591</v>
      </c>
      <c r="D50" s="51">
        <v>43.1</v>
      </c>
      <c r="E50" s="15">
        <v>0</v>
      </c>
      <c r="F50" s="15">
        <v>0</v>
      </c>
      <c r="G50" s="15">
        <v>0</v>
      </c>
      <c r="H50" s="45">
        <f t="shared" si="0"/>
        <v>43.1</v>
      </c>
      <c r="I50" s="46">
        <v>0</v>
      </c>
      <c r="J50" s="48"/>
      <c r="K50" s="8"/>
    </row>
    <row r="51" spans="1:11">
      <c r="A51" s="8">
        <v>48</v>
      </c>
      <c r="B51" s="43" t="s">
        <v>594</v>
      </c>
      <c r="C51" s="44" t="s">
        <v>595</v>
      </c>
      <c r="D51" s="51">
        <v>40.2</v>
      </c>
      <c r="E51" s="15">
        <v>0</v>
      </c>
      <c r="F51" s="15">
        <v>0</v>
      </c>
      <c r="G51" s="15">
        <v>0</v>
      </c>
      <c r="H51" s="45">
        <f t="shared" si="0"/>
        <v>40.2</v>
      </c>
      <c r="I51" s="46">
        <v>0</v>
      </c>
      <c r="J51" s="48"/>
      <c r="K51" s="8"/>
    </row>
    <row r="52" ht="22.5" spans="1:11">
      <c r="A52" s="8">
        <v>49</v>
      </c>
      <c r="B52" s="43" t="s">
        <v>596</v>
      </c>
      <c r="C52" s="44" t="s">
        <v>597</v>
      </c>
      <c r="D52" s="51">
        <v>69</v>
      </c>
      <c r="E52" s="27">
        <v>69</v>
      </c>
      <c r="F52" s="15">
        <v>0</v>
      </c>
      <c r="G52" s="18">
        <f>E52/D52</f>
        <v>1</v>
      </c>
      <c r="H52" s="45">
        <f t="shared" si="0"/>
        <v>69</v>
      </c>
      <c r="I52" s="46">
        <v>0</v>
      </c>
      <c r="J52" s="48"/>
      <c r="K52" s="8" t="s">
        <v>16</v>
      </c>
    </row>
    <row r="53" ht="22.5" spans="1:11">
      <c r="A53" s="8">
        <v>50</v>
      </c>
      <c r="B53" s="43" t="s">
        <v>598</v>
      </c>
      <c r="C53" s="44" t="s">
        <v>599</v>
      </c>
      <c r="D53" s="51">
        <v>220</v>
      </c>
      <c r="E53" s="15">
        <v>0</v>
      </c>
      <c r="F53" s="15">
        <v>0</v>
      </c>
      <c r="G53" s="15">
        <v>0</v>
      </c>
      <c r="H53" s="45">
        <f t="shared" si="0"/>
        <v>220</v>
      </c>
      <c r="I53" s="46">
        <v>0</v>
      </c>
      <c r="J53" s="48"/>
      <c r="K53" s="8"/>
    </row>
    <row r="54" spans="1:11">
      <c r="A54" s="8">
        <v>51</v>
      </c>
      <c r="B54" s="43" t="s">
        <v>600</v>
      </c>
      <c r="C54" s="44" t="s">
        <v>601</v>
      </c>
      <c r="D54" s="51">
        <v>158</v>
      </c>
      <c r="E54" s="15">
        <v>0</v>
      </c>
      <c r="F54" s="15">
        <v>0</v>
      </c>
      <c r="G54" s="15">
        <v>0</v>
      </c>
      <c r="H54" s="45">
        <f t="shared" si="0"/>
        <v>158</v>
      </c>
      <c r="I54" s="46">
        <v>0</v>
      </c>
      <c r="J54" s="48"/>
      <c r="K54" s="8"/>
    </row>
    <row r="55" spans="1:11">
      <c r="A55" s="8">
        <v>52</v>
      </c>
      <c r="B55" s="43" t="s">
        <v>602</v>
      </c>
      <c r="C55" s="44" t="s">
        <v>603</v>
      </c>
      <c r="D55" s="22">
        <v>58</v>
      </c>
      <c r="E55" s="15">
        <v>0</v>
      </c>
      <c r="F55" s="15">
        <v>0</v>
      </c>
      <c r="G55" s="15">
        <v>0</v>
      </c>
      <c r="H55" s="45">
        <f t="shared" si="0"/>
        <v>58</v>
      </c>
      <c r="I55" s="46">
        <v>0</v>
      </c>
      <c r="J55" s="47"/>
      <c r="K55" s="8"/>
    </row>
    <row r="56" spans="1:11">
      <c r="A56" s="8">
        <v>53</v>
      </c>
      <c r="B56" s="43" t="s">
        <v>567</v>
      </c>
      <c r="C56" s="44" t="s">
        <v>604</v>
      </c>
      <c r="D56" s="22">
        <v>348</v>
      </c>
      <c r="E56" s="26">
        <v>348</v>
      </c>
      <c r="F56" s="15">
        <v>0</v>
      </c>
      <c r="G56" s="18">
        <f t="shared" ref="G56:G61" si="2">E56/D56</f>
        <v>1</v>
      </c>
      <c r="H56" s="45">
        <f t="shared" si="0"/>
        <v>348</v>
      </c>
      <c r="I56" s="46">
        <v>0</v>
      </c>
      <c r="J56" s="48"/>
      <c r="K56" s="8" t="s">
        <v>16</v>
      </c>
    </row>
    <row r="57" spans="1:11">
      <c r="A57" s="8">
        <v>54</v>
      </c>
      <c r="B57" s="43" t="s">
        <v>605</v>
      </c>
      <c r="C57" s="44" t="s">
        <v>606</v>
      </c>
      <c r="D57" s="22">
        <v>57</v>
      </c>
      <c r="E57" s="15">
        <v>0</v>
      </c>
      <c r="F57" s="15">
        <v>0</v>
      </c>
      <c r="G57" s="15">
        <v>0</v>
      </c>
      <c r="H57" s="45">
        <f t="shared" si="0"/>
        <v>57</v>
      </c>
      <c r="I57" s="46">
        <v>0</v>
      </c>
      <c r="J57" s="48"/>
      <c r="K57" s="8"/>
    </row>
    <row r="58" spans="1:11">
      <c r="A58" s="8">
        <v>55</v>
      </c>
      <c r="B58" s="43" t="s">
        <v>607</v>
      </c>
      <c r="C58" s="44" t="s">
        <v>608</v>
      </c>
      <c r="D58" s="22">
        <v>59.7</v>
      </c>
      <c r="E58" s="27">
        <v>59.7</v>
      </c>
      <c r="F58" s="15">
        <v>0</v>
      </c>
      <c r="G58" s="18">
        <f t="shared" si="2"/>
        <v>1</v>
      </c>
      <c r="H58" s="45">
        <f t="shared" si="0"/>
        <v>59.7</v>
      </c>
      <c r="I58" s="46">
        <v>0</v>
      </c>
      <c r="J58" s="48"/>
      <c r="K58" s="9" t="s">
        <v>16</v>
      </c>
    </row>
    <row r="59" spans="1:11">
      <c r="A59" s="8">
        <v>56</v>
      </c>
      <c r="B59" s="43" t="s">
        <v>609</v>
      </c>
      <c r="C59" s="44" t="s">
        <v>610</v>
      </c>
      <c r="D59" s="22">
        <v>20</v>
      </c>
      <c r="E59" s="15">
        <v>0</v>
      </c>
      <c r="F59" s="15">
        <v>0</v>
      </c>
      <c r="G59" s="15">
        <v>0</v>
      </c>
      <c r="H59" s="45">
        <f t="shared" si="0"/>
        <v>20</v>
      </c>
      <c r="I59" s="15">
        <v>0</v>
      </c>
      <c r="J59" s="48"/>
      <c r="K59" s="8"/>
    </row>
    <row r="60" spans="1:11">
      <c r="A60" s="8">
        <v>57</v>
      </c>
      <c r="B60" s="43" t="s">
        <v>611</v>
      </c>
      <c r="C60" s="44" t="s">
        <v>612</v>
      </c>
      <c r="D60" s="22">
        <v>305</v>
      </c>
      <c r="E60" s="15">
        <v>0</v>
      </c>
      <c r="F60" s="15">
        <v>0</v>
      </c>
      <c r="G60" s="15">
        <v>0</v>
      </c>
      <c r="H60" s="45">
        <f t="shared" si="0"/>
        <v>305</v>
      </c>
      <c r="I60" s="46">
        <v>0</v>
      </c>
      <c r="J60" s="48"/>
      <c r="K60" s="8"/>
    </row>
    <row r="61" spans="1:11">
      <c r="A61" s="8">
        <v>58</v>
      </c>
      <c r="B61" s="43" t="s">
        <v>613</v>
      </c>
      <c r="C61" s="44" t="s">
        <v>614</v>
      </c>
      <c r="D61" s="22">
        <v>127</v>
      </c>
      <c r="E61" s="26">
        <v>127</v>
      </c>
      <c r="F61" s="15">
        <v>0</v>
      </c>
      <c r="G61" s="18">
        <f t="shared" si="2"/>
        <v>1</v>
      </c>
      <c r="H61" s="45">
        <f t="shared" si="0"/>
        <v>127</v>
      </c>
      <c r="I61" s="46">
        <v>0</v>
      </c>
      <c r="J61" s="48"/>
      <c r="K61" s="8" t="s">
        <v>16</v>
      </c>
    </row>
    <row r="62" spans="1:11">
      <c r="A62" s="8">
        <v>59</v>
      </c>
      <c r="B62" s="43" t="s">
        <v>615</v>
      </c>
      <c r="C62" s="44" t="s">
        <v>608</v>
      </c>
      <c r="D62" s="22">
        <v>29</v>
      </c>
      <c r="E62" s="15">
        <v>0</v>
      </c>
      <c r="F62" s="15">
        <v>0</v>
      </c>
      <c r="G62" s="15">
        <v>0</v>
      </c>
      <c r="H62" s="45">
        <f t="shared" si="0"/>
        <v>29</v>
      </c>
      <c r="I62" s="46">
        <v>0</v>
      </c>
      <c r="J62" s="48"/>
      <c r="K62" s="8"/>
    </row>
    <row r="63" spans="1:11">
      <c r="A63" s="8">
        <v>60</v>
      </c>
      <c r="B63" s="43" t="s">
        <v>616</v>
      </c>
      <c r="C63" s="44" t="s">
        <v>617</v>
      </c>
      <c r="D63" s="22">
        <v>50</v>
      </c>
      <c r="E63" s="15">
        <v>0</v>
      </c>
      <c r="F63" s="15">
        <v>0</v>
      </c>
      <c r="G63" s="15">
        <v>0</v>
      </c>
      <c r="H63" s="45">
        <f t="shared" si="0"/>
        <v>50</v>
      </c>
      <c r="I63" s="46">
        <v>0</v>
      </c>
      <c r="J63" s="48"/>
      <c r="K63" s="8"/>
    </row>
    <row r="64" spans="1:11">
      <c r="A64" s="8">
        <v>61</v>
      </c>
      <c r="B64" s="43" t="s">
        <v>618</v>
      </c>
      <c r="C64" s="44" t="s">
        <v>603</v>
      </c>
      <c r="D64" s="22">
        <v>70</v>
      </c>
      <c r="E64" s="15">
        <v>0</v>
      </c>
      <c r="F64" s="15">
        <v>0</v>
      </c>
      <c r="G64" s="15">
        <v>0</v>
      </c>
      <c r="H64" s="45">
        <f t="shared" si="0"/>
        <v>70</v>
      </c>
      <c r="I64" s="46">
        <v>0</v>
      </c>
      <c r="J64" s="48"/>
      <c r="K64" s="8"/>
    </row>
    <row r="65" ht="22.5" spans="1:11">
      <c r="A65" s="8">
        <v>62</v>
      </c>
      <c r="B65" s="43" t="s">
        <v>619</v>
      </c>
      <c r="C65" s="43" t="s">
        <v>620</v>
      </c>
      <c r="D65" s="22">
        <v>804.3</v>
      </c>
      <c r="E65" s="26">
        <v>804.3</v>
      </c>
      <c r="F65" s="15">
        <v>0</v>
      </c>
      <c r="G65" s="18">
        <f>E65/D65</f>
        <v>1</v>
      </c>
      <c r="H65" s="45">
        <f t="shared" si="0"/>
        <v>804.3</v>
      </c>
      <c r="I65" s="46">
        <v>0</v>
      </c>
      <c r="J65" s="48"/>
      <c r="K65" s="9" t="s">
        <v>16</v>
      </c>
    </row>
    <row r="66" ht="22.5" spans="1:11">
      <c r="A66" s="8">
        <v>63</v>
      </c>
      <c r="B66" s="43" t="s">
        <v>621</v>
      </c>
      <c r="C66" s="44" t="s">
        <v>622</v>
      </c>
      <c r="D66" s="22">
        <v>51</v>
      </c>
      <c r="E66" s="15">
        <v>0</v>
      </c>
      <c r="F66" s="15">
        <v>0</v>
      </c>
      <c r="G66" s="15">
        <v>0</v>
      </c>
      <c r="H66" s="45">
        <f t="shared" si="0"/>
        <v>51</v>
      </c>
      <c r="I66" s="46">
        <v>0</v>
      </c>
      <c r="J66" s="48"/>
      <c r="K66" s="8"/>
    </row>
    <row r="67" spans="1:11">
      <c r="A67" s="8">
        <v>64</v>
      </c>
      <c r="B67" s="43" t="s">
        <v>623</v>
      </c>
      <c r="C67" s="44" t="s">
        <v>624</v>
      </c>
      <c r="D67" s="22">
        <v>268</v>
      </c>
      <c r="E67" s="15">
        <v>0</v>
      </c>
      <c r="F67" s="15">
        <v>0</v>
      </c>
      <c r="G67" s="15">
        <v>0</v>
      </c>
      <c r="H67" s="45">
        <f t="shared" si="0"/>
        <v>268</v>
      </c>
      <c r="I67" s="46">
        <v>0</v>
      </c>
      <c r="J67" s="48"/>
      <c r="K67" s="8"/>
    </row>
    <row r="68" spans="1:11">
      <c r="A68" s="8">
        <v>65</v>
      </c>
      <c r="B68" s="43" t="s">
        <v>625</v>
      </c>
      <c r="C68" s="44" t="s">
        <v>626</v>
      </c>
      <c r="D68" s="22">
        <v>108.3</v>
      </c>
      <c r="E68" s="15">
        <v>0</v>
      </c>
      <c r="F68" s="15">
        <v>0</v>
      </c>
      <c r="G68" s="15">
        <v>0</v>
      </c>
      <c r="H68" s="45">
        <f t="shared" ref="H68:H112" si="3">D68-I68</f>
        <v>108.3</v>
      </c>
      <c r="I68" s="46">
        <v>0</v>
      </c>
      <c r="J68" s="48"/>
      <c r="K68" s="8"/>
    </row>
    <row r="69" spans="1:11">
      <c r="A69" s="8">
        <v>66</v>
      </c>
      <c r="B69" s="43" t="s">
        <v>627</v>
      </c>
      <c r="C69" s="44" t="s">
        <v>628</v>
      </c>
      <c r="D69" s="22">
        <v>70</v>
      </c>
      <c r="E69" s="27">
        <v>70</v>
      </c>
      <c r="F69" s="15">
        <v>0</v>
      </c>
      <c r="G69" s="18">
        <f>E69/D69</f>
        <v>1</v>
      </c>
      <c r="H69" s="45">
        <f t="shared" si="3"/>
        <v>70</v>
      </c>
      <c r="I69" s="46">
        <v>0</v>
      </c>
      <c r="J69" s="48"/>
      <c r="K69" s="8" t="s">
        <v>16</v>
      </c>
    </row>
    <row r="70" ht="22.5" spans="1:11">
      <c r="A70" s="8">
        <v>67</v>
      </c>
      <c r="B70" s="43" t="s">
        <v>629</v>
      </c>
      <c r="C70" s="43" t="s">
        <v>630</v>
      </c>
      <c r="D70" s="22">
        <v>2349.72</v>
      </c>
      <c r="E70" s="27">
        <v>1624.78</v>
      </c>
      <c r="F70" s="18">
        <f>E70/D70</f>
        <v>0.69147813356485</v>
      </c>
      <c r="G70" s="15">
        <v>0</v>
      </c>
      <c r="H70" s="45">
        <f t="shared" si="3"/>
        <v>2349.72</v>
      </c>
      <c r="I70" s="46">
        <v>0</v>
      </c>
      <c r="J70" s="48"/>
      <c r="K70" s="8" t="s">
        <v>22</v>
      </c>
    </row>
    <row r="71" ht="22.5" spans="1:11">
      <c r="A71" s="8">
        <v>68</v>
      </c>
      <c r="B71" s="43" t="s">
        <v>631</v>
      </c>
      <c r="C71" s="44" t="s">
        <v>632</v>
      </c>
      <c r="D71" s="22">
        <v>138</v>
      </c>
      <c r="E71" s="15">
        <v>0</v>
      </c>
      <c r="F71" s="15">
        <v>0</v>
      </c>
      <c r="G71" s="15">
        <v>0</v>
      </c>
      <c r="H71" s="45">
        <f t="shared" si="3"/>
        <v>138</v>
      </c>
      <c r="I71" s="46">
        <v>0</v>
      </c>
      <c r="J71" s="48"/>
      <c r="K71" s="8"/>
    </row>
    <row r="72" spans="1:11">
      <c r="A72" s="8">
        <v>69</v>
      </c>
      <c r="B72" s="43" t="s">
        <v>633</v>
      </c>
      <c r="C72" s="44" t="s">
        <v>634</v>
      </c>
      <c r="D72" s="22">
        <v>163</v>
      </c>
      <c r="E72" s="15">
        <v>0</v>
      </c>
      <c r="F72" s="15">
        <v>0</v>
      </c>
      <c r="G72" s="15">
        <v>0</v>
      </c>
      <c r="H72" s="45">
        <f t="shared" si="3"/>
        <v>163</v>
      </c>
      <c r="I72" s="46">
        <v>0</v>
      </c>
      <c r="J72" s="48"/>
      <c r="K72" s="8"/>
    </row>
    <row r="73" spans="1:11">
      <c r="A73" s="8">
        <v>70</v>
      </c>
      <c r="B73" s="43" t="s">
        <v>635</v>
      </c>
      <c r="C73" s="44" t="s">
        <v>636</v>
      </c>
      <c r="D73" s="22">
        <v>70</v>
      </c>
      <c r="E73" s="27">
        <v>70</v>
      </c>
      <c r="F73" s="15">
        <v>0</v>
      </c>
      <c r="G73" s="18">
        <f t="shared" ref="G73:G78" si="4">E73/D73</f>
        <v>1</v>
      </c>
      <c r="H73" s="45">
        <f t="shared" si="3"/>
        <v>70</v>
      </c>
      <c r="I73" s="46">
        <v>0</v>
      </c>
      <c r="J73" s="48"/>
      <c r="K73" s="9" t="s">
        <v>16</v>
      </c>
    </row>
    <row r="74" spans="1:11">
      <c r="A74" s="8">
        <v>71</v>
      </c>
      <c r="B74" s="43" t="s">
        <v>625</v>
      </c>
      <c r="C74" s="44" t="s">
        <v>637</v>
      </c>
      <c r="D74" s="22">
        <v>307</v>
      </c>
      <c r="E74" s="15">
        <v>0</v>
      </c>
      <c r="F74" s="15">
        <v>0</v>
      </c>
      <c r="G74" s="15">
        <v>0</v>
      </c>
      <c r="H74" s="45">
        <f t="shared" si="3"/>
        <v>307</v>
      </c>
      <c r="I74" s="46">
        <v>0</v>
      </c>
      <c r="J74" s="48"/>
      <c r="K74" s="8"/>
    </row>
    <row r="75" spans="1:11">
      <c r="A75" s="8">
        <v>72</v>
      </c>
      <c r="B75" s="43" t="s">
        <v>638</v>
      </c>
      <c r="C75" s="44" t="s">
        <v>639</v>
      </c>
      <c r="D75" s="22">
        <v>116</v>
      </c>
      <c r="E75" s="27">
        <v>116</v>
      </c>
      <c r="F75" s="15">
        <v>0</v>
      </c>
      <c r="G75" s="18">
        <f t="shared" si="4"/>
        <v>1</v>
      </c>
      <c r="H75" s="45">
        <f t="shared" si="3"/>
        <v>116</v>
      </c>
      <c r="I75" s="46">
        <v>0</v>
      </c>
      <c r="J75" s="48"/>
      <c r="K75" s="9" t="s">
        <v>16</v>
      </c>
    </row>
    <row r="76" spans="1:11">
      <c r="A76" s="8">
        <v>73</v>
      </c>
      <c r="B76" s="43" t="s">
        <v>640</v>
      </c>
      <c r="C76" s="44" t="s">
        <v>641</v>
      </c>
      <c r="D76" s="22">
        <v>182</v>
      </c>
      <c r="E76" s="15">
        <v>0</v>
      </c>
      <c r="F76" s="15">
        <v>0</v>
      </c>
      <c r="G76" s="15">
        <v>0</v>
      </c>
      <c r="H76" s="45">
        <f t="shared" si="3"/>
        <v>182</v>
      </c>
      <c r="I76" s="46">
        <v>0</v>
      </c>
      <c r="J76" s="48"/>
      <c r="K76" s="8"/>
    </row>
    <row r="77" spans="1:11">
      <c r="A77" s="8">
        <v>74</v>
      </c>
      <c r="B77" s="43" t="s">
        <v>640</v>
      </c>
      <c r="C77" s="44" t="s">
        <v>642</v>
      </c>
      <c r="D77" s="22">
        <v>28.7</v>
      </c>
      <c r="E77" s="15">
        <v>0</v>
      </c>
      <c r="F77" s="15">
        <v>0</v>
      </c>
      <c r="G77" s="15">
        <v>0</v>
      </c>
      <c r="H77" s="45">
        <f t="shared" si="3"/>
        <v>28.7</v>
      </c>
      <c r="I77" s="46">
        <v>0</v>
      </c>
      <c r="J77" s="48"/>
      <c r="K77" s="8"/>
    </row>
    <row r="78" spans="1:11">
      <c r="A78" s="8">
        <v>75</v>
      </c>
      <c r="B78" s="43" t="s">
        <v>528</v>
      </c>
      <c r="C78" s="44" t="s">
        <v>643</v>
      </c>
      <c r="D78" s="22">
        <v>42.4</v>
      </c>
      <c r="E78" s="27">
        <v>42.4</v>
      </c>
      <c r="F78" s="15">
        <v>0</v>
      </c>
      <c r="G78" s="18">
        <f t="shared" si="4"/>
        <v>1</v>
      </c>
      <c r="H78" s="45">
        <f t="shared" si="3"/>
        <v>42.4</v>
      </c>
      <c r="I78" s="46">
        <v>0</v>
      </c>
      <c r="J78" s="48"/>
      <c r="K78" s="9" t="s">
        <v>16</v>
      </c>
    </row>
    <row r="79" spans="1:11">
      <c r="A79" s="8">
        <v>76</v>
      </c>
      <c r="B79" s="43" t="s">
        <v>644</v>
      </c>
      <c r="C79" s="44" t="s">
        <v>645</v>
      </c>
      <c r="D79" s="22">
        <v>354.35</v>
      </c>
      <c r="E79" s="15">
        <v>0</v>
      </c>
      <c r="F79" s="15">
        <v>0</v>
      </c>
      <c r="G79" s="15">
        <v>0</v>
      </c>
      <c r="H79" s="45">
        <f t="shared" si="3"/>
        <v>354.35</v>
      </c>
      <c r="I79" s="46">
        <v>0</v>
      </c>
      <c r="J79" s="48"/>
      <c r="K79" s="8"/>
    </row>
    <row r="80" spans="1:11">
      <c r="A80" s="8">
        <v>77</v>
      </c>
      <c r="B80" s="43" t="s">
        <v>646</v>
      </c>
      <c r="C80" s="44" t="s">
        <v>645</v>
      </c>
      <c r="D80" s="22">
        <v>88.25</v>
      </c>
      <c r="E80" s="15">
        <v>0</v>
      </c>
      <c r="F80" s="15">
        <v>0</v>
      </c>
      <c r="G80" s="15">
        <v>0</v>
      </c>
      <c r="H80" s="45">
        <f t="shared" si="3"/>
        <v>65</v>
      </c>
      <c r="I80" s="49">
        <v>23.25</v>
      </c>
      <c r="J80" s="47" t="s">
        <v>647</v>
      </c>
      <c r="K80" s="8"/>
    </row>
    <row r="81" ht="22.5" spans="1:11">
      <c r="A81" s="8">
        <v>78</v>
      </c>
      <c r="B81" s="43" t="s">
        <v>648</v>
      </c>
      <c r="C81" s="43" t="s">
        <v>649</v>
      </c>
      <c r="D81" s="22">
        <v>311</v>
      </c>
      <c r="E81" s="26">
        <v>311</v>
      </c>
      <c r="F81" s="15">
        <v>0</v>
      </c>
      <c r="G81" s="18">
        <f>E81/D81</f>
        <v>1</v>
      </c>
      <c r="H81" s="45">
        <f t="shared" si="3"/>
        <v>311</v>
      </c>
      <c r="I81" s="46">
        <v>0</v>
      </c>
      <c r="J81" s="48"/>
      <c r="K81" s="9" t="s">
        <v>16</v>
      </c>
    </row>
    <row r="82" spans="1:11">
      <c r="A82" s="8">
        <v>79</v>
      </c>
      <c r="B82" s="43" t="s">
        <v>569</v>
      </c>
      <c r="C82" s="44" t="s">
        <v>645</v>
      </c>
      <c r="D82" s="22">
        <v>175.4</v>
      </c>
      <c r="E82" s="15">
        <v>0</v>
      </c>
      <c r="F82" s="15">
        <v>0</v>
      </c>
      <c r="G82" s="15">
        <v>0</v>
      </c>
      <c r="H82" s="45">
        <f t="shared" si="3"/>
        <v>138.9</v>
      </c>
      <c r="I82" s="49">
        <v>36.5</v>
      </c>
      <c r="J82" s="47" t="s">
        <v>647</v>
      </c>
      <c r="K82" s="8"/>
    </row>
    <row r="83" ht="22.5" spans="1:11">
      <c r="A83" s="8">
        <v>80</v>
      </c>
      <c r="B83" s="43" t="s">
        <v>650</v>
      </c>
      <c r="C83" s="44" t="s">
        <v>645</v>
      </c>
      <c r="D83" s="22">
        <v>83.07</v>
      </c>
      <c r="E83" s="15">
        <v>0</v>
      </c>
      <c r="F83" s="15">
        <v>0</v>
      </c>
      <c r="G83" s="15">
        <v>0</v>
      </c>
      <c r="H83" s="45">
        <f t="shared" si="3"/>
        <v>58.25</v>
      </c>
      <c r="I83" s="49">
        <v>24.82</v>
      </c>
      <c r="J83" s="47" t="s">
        <v>647</v>
      </c>
      <c r="K83" s="8"/>
    </row>
    <row r="84" spans="1:11">
      <c r="A84" s="8">
        <v>81</v>
      </c>
      <c r="B84" s="43" t="s">
        <v>651</v>
      </c>
      <c r="C84" s="44" t="s">
        <v>652</v>
      </c>
      <c r="D84" s="22">
        <v>118.5</v>
      </c>
      <c r="E84" s="26">
        <v>95.82</v>
      </c>
      <c r="F84" s="18">
        <f t="shared" ref="F84:F87" si="5">E84/D84</f>
        <v>0.808607594936709</v>
      </c>
      <c r="G84" s="46">
        <v>0</v>
      </c>
      <c r="H84" s="45">
        <f t="shared" si="3"/>
        <v>118.5</v>
      </c>
      <c r="I84" s="46">
        <v>0</v>
      </c>
      <c r="J84" s="48"/>
      <c r="K84" s="8" t="s">
        <v>22</v>
      </c>
    </row>
    <row r="85" spans="1:11">
      <c r="A85" s="8">
        <v>82</v>
      </c>
      <c r="B85" s="43" t="s">
        <v>653</v>
      </c>
      <c r="C85" s="44" t="s">
        <v>652</v>
      </c>
      <c r="D85" s="22">
        <v>131.9</v>
      </c>
      <c r="E85" s="15">
        <v>0</v>
      </c>
      <c r="F85" s="15">
        <v>0</v>
      </c>
      <c r="G85" s="15">
        <v>0</v>
      </c>
      <c r="H85" s="45">
        <f t="shared" si="3"/>
        <v>131.9</v>
      </c>
      <c r="I85" s="46">
        <v>0</v>
      </c>
      <c r="J85" s="48"/>
      <c r="K85" s="8"/>
    </row>
    <row r="86" spans="1:11">
      <c r="A86" s="8">
        <v>83</v>
      </c>
      <c r="B86" s="43" t="s">
        <v>654</v>
      </c>
      <c r="C86" s="44" t="s">
        <v>652</v>
      </c>
      <c r="D86" s="22">
        <v>521</v>
      </c>
      <c r="E86" s="27">
        <v>477.49</v>
      </c>
      <c r="F86" s="18">
        <f t="shared" si="5"/>
        <v>0.916487523992322</v>
      </c>
      <c r="G86" s="15">
        <v>0</v>
      </c>
      <c r="H86" s="45">
        <f t="shared" si="3"/>
        <v>521</v>
      </c>
      <c r="I86" s="46">
        <v>0</v>
      </c>
      <c r="J86" s="48"/>
      <c r="K86" s="8" t="s">
        <v>22</v>
      </c>
    </row>
    <row r="87" spans="1:11">
      <c r="A87" s="8">
        <v>84</v>
      </c>
      <c r="B87" s="43" t="s">
        <v>655</v>
      </c>
      <c r="C87" s="44" t="s">
        <v>652</v>
      </c>
      <c r="D87" s="22">
        <v>363</v>
      </c>
      <c r="E87" s="27">
        <v>334.34</v>
      </c>
      <c r="F87" s="18">
        <f t="shared" si="5"/>
        <v>0.921046831955923</v>
      </c>
      <c r="G87" s="15">
        <v>0</v>
      </c>
      <c r="H87" s="45">
        <f t="shared" si="3"/>
        <v>363</v>
      </c>
      <c r="I87" s="46">
        <v>0</v>
      </c>
      <c r="J87" s="48"/>
      <c r="K87" s="8" t="s">
        <v>22</v>
      </c>
    </row>
    <row r="88" spans="1:11">
      <c r="A88" s="8">
        <v>85</v>
      </c>
      <c r="B88" s="43" t="s">
        <v>656</v>
      </c>
      <c r="C88" s="44" t="s">
        <v>652</v>
      </c>
      <c r="D88" s="22">
        <v>332.6</v>
      </c>
      <c r="E88" s="15">
        <v>0</v>
      </c>
      <c r="F88" s="15">
        <v>0</v>
      </c>
      <c r="G88" s="15">
        <v>0</v>
      </c>
      <c r="H88" s="45">
        <f t="shared" si="3"/>
        <v>332.6</v>
      </c>
      <c r="I88" s="46">
        <v>0</v>
      </c>
      <c r="J88" s="48"/>
      <c r="K88" s="8"/>
    </row>
    <row r="89" spans="1:11">
      <c r="A89" s="8">
        <v>86</v>
      </c>
      <c r="B89" s="43" t="s">
        <v>657</v>
      </c>
      <c r="C89" s="44" t="s">
        <v>658</v>
      </c>
      <c r="D89" s="22">
        <v>342.9</v>
      </c>
      <c r="E89" s="26">
        <v>218.52</v>
      </c>
      <c r="F89" s="18">
        <f t="shared" ref="F89:F93" si="6">E89/D89</f>
        <v>0.637270341207349</v>
      </c>
      <c r="G89" s="15">
        <v>0</v>
      </c>
      <c r="H89" s="45">
        <f t="shared" si="3"/>
        <v>339.4</v>
      </c>
      <c r="I89" s="49">
        <v>3.5</v>
      </c>
      <c r="J89" s="47" t="s">
        <v>28</v>
      </c>
      <c r="K89" s="8" t="s">
        <v>22</v>
      </c>
    </row>
    <row r="90" spans="1:11">
      <c r="A90" s="8">
        <v>87</v>
      </c>
      <c r="B90" s="43" t="s">
        <v>659</v>
      </c>
      <c r="C90" s="44" t="s">
        <v>660</v>
      </c>
      <c r="D90" s="22">
        <v>134.6</v>
      </c>
      <c r="E90" s="15">
        <v>0</v>
      </c>
      <c r="F90" s="15">
        <v>0</v>
      </c>
      <c r="G90" s="15">
        <v>0</v>
      </c>
      <c r="H90" s="45">
        <f t="shared" si="3"/>
        <v>134.06</v>
      </c>
      <c r="I90" s="46">
        <v>0.54</v>
      </c>
      <c r="J90" s="47" t="s">
        <v>28</v>
      </c>
      <c r="K90" s="8"/>
    </row>
    <row r="91" spans="1:11">
      <c r="A91" s="8">
        <v>88</v>
      </c>
      <c r="B91" s="43" t="s">
        <v>661</v>
      </c>
      <c r="C91" s="44" t="s">
        <v>660</v>
      </c>
      <c r="D91" s="22">
        <v>58.69</v>
      </c>
      <c r="E91" s="26">
        <v>54.44</v>
      </c>
      <c r="F91" s="18">
        <f t="shared" si="6"/>
        <v>0.927585619355938</v>
      </c>
      <c r="G91" s="15">
        <v>0</v>
      </c>
      <c r="H91" s="45">
        <f t="shared" si="3"/>
        <v>51.53</v>
      </c>
      <c r="I91" s="49">
        <v>7.16</v>
      </c>
      <c r="J91" s="47" t="s">
        <v>28</v>
      </c>
      <c r="K91" s="8" t="s">
        <v>22</v>
      </c>
    </row>
    <row r="92" ht="22.5" spans="1:11">
      <c r="A92" s="8">
        <v>89</v>
      </c>
      <c r="B92" s="43" t="s">
        <v>662</v>
      </c>
      <c r="C92" s="44" t="s">
        <v>663</v>
      </c>
      <c r="D92" s="22">
        <v>110</v>
      </c>
      <c r="E92" s="27">
        <v>110</v>
      </c>
      <c r="F92" s="15">
        <v>0</v>
      </c>
      <c r="G92" s="18">
        <f>E92/D92</f>
        <v>1</v>
      </c>
      <c r="H92" s="45">
        <f t="shared" si="3"/>
        <v>110</v>
      </c>
      <c r="I92" s="46">
        <v>0</v>
      </c>
      <c r="J92" s="48"/>
      <c r="K92" s="9" t="s">
        <v>16</v>
      </c>
    </row>
    <row r="93" spans="1:11">
      <c r="A93" s="8">
        <v>90</v>
      </c>
      <c r="B93" s="43" t="s">
        <v>664</v>
      </c>
      <c r="C93" s="44" t="s">
        <v>665</v>
      </c>
      <c r="D93" s="22">
        <v>665</v>
      </c>
      <c r="E93" s="27">
        <v>665</v>
      </c>
      <c r="F93" s="18">
        <f t="shared" si="6"/>
        <v>1</v>
      </c>
      <c r="G93" s="15">
        <v>0</v>
      </c>
      <c r="H93" s="45">
        <f t="shared" si="3"/>
        <v>0</v>
      </c>
      <c r="I93" s="49">
        <v>665</v>
      </c>
      <c r="J93" s="47" t="s">
        <v>160</v>
      </c>
      <c r="K93" s="8" t="s">
        <v>22</v>
      </c>
    </row>
    <row r="94" spans="1:11">
      <c r="A94" s="8">
        <v>91</v>
      </c>
      <c r="B94" s="43" t="s">
        <v>666</v>
      </c>
      <c r="C94" s="44" t="s">
        <v>652</v>
      </c>
      <c r="D94" s="22">
        <v>641.1</v>
      </c>
      <c r="E94" s="27">
        <v>641.1</v>
      </c>
      <c r="F94" s="15">
        <v>0</v>
      </c>
      <c r="G94" s="18">
        <f>E94/D94</f>
        <v>1</v>
      </c>
      <c r="H94" s="45">
        <f t="shared" si="3"/>
        <v>641.1</v>
      </c>
      <c r="I94" s="46">
        <v>0</v>
      </c>
      <c r="J94" s="48"/>
      <c r="K94" s="9" t="s">
        <v>16</v>
      </c>
    </row>
    <row r="95" ht="22.5" spans="1:11">
      <c r="A95" s="8">
        <v>92</v>
      </c>
      <c r="B95" s="43" t="s">
        <v>667</v>
      </c>
      <c r="C95" s="44" t="s">
        <v>652</v>
      </c>
      <c r="D95" s="22">
        <v>44.22</v>
      </c>
      <c r="E95" s="15">
        <v>0</v>
      </c>
      <c r="F95" s="15">
        <v>0</v>
      </c>
      <c r="G95" s="15">
        <v>0</v>
      </c>
      <c r="H95" s="45">
        <f t="shared" si="3"/>
        <v>44.22</v>
      </c>
      <c r="I95" s="46">
        <v>0</v>
      </c>
      <c r="J95" s="52"/>
      <c r="K95" s="9"/>
    </row>
    <row r="96" spans="1:11">
      <c r="A96" s="8">
        <v>93</v>
      </c>
      <c r="B96" s="43" t="s">
        <v>668</v>
      </c>
      <c r="C96" s="44" t="s">
        <v>669</v>
      </c>
      <c r="D96" s="22">
        <v>410</v>
      </c>
      <c r="E96" s="27">
        <v>269.95</v>
      </c>
      <c r="F96" s="18">
        <f>E96/D96</f>
        <v>0.658414634146341</v>
      </c>
      <c r="G96" s="15">
        <v>0</v>
      </c>
      <c r="H96" s="45">
        <f t="shared" si="3"/>
        <v>410</v>
      </c>
      <c r="I96" s="46">
        <v>0</v>
      </c>
      <c r="J96" s="52"/>
      <c r="K96" s="9" t="s">
        <v>22</v>
      </c>
    </row>
    <row r="97" spans="1:11">
      <c r="A97" s="8">
        <v>94</v>
      </c>
      <c r="B97" s="43" t="s">
        <v>670</v>
      </c>
      <c r="C97" s="44" t="s">
        <v>671</v>
      </c>
      <c r="D97" s="22">
        <v>335</v>
      </c>
      <c r="E97" s="15">
        <v>0</v>
      </c>
      <c r="F97" s="15">
        <v>0</v>
      </c>
      <c r="G97" s="15">
        <v>0</v>
      </c>
      <c r="H97" s="45">
        <f t="shared" si="3"/>
        <v>335</v>
      </c>
      <c r="I97" s="46">
        <v>0</v>
      </c>
      <c r="J97" s="53"/>
      <c r="K97" s="8"/>
    </row>
    <row r="98" ht="22.5" spans="1:11">
      <c r="A98" s="8">
        <v>95</v>
      </c>
      <c r="B98" s="43" t="s">
        <v>672</v>
      </c>
      <c r="C98" s="44" t="s">
        <v>673</v>
      </c>
      <c r="D98" s="22">
        <v>842</v>
      </c>
      <c r="E98" s="26">
        <v>367.73</v>
      </c>
      <c r="F98" s="18">
        <f>E98/D98</f>
        <v>0.436733966745843</v>
      </c>
      <c r="G98" s="15">
        <v>0</v>
      </c>
      <c r="H98" s="45">
        <f t="shared" si="3"/>
        <v>842</v>
      </c>
      <c r="I98" s="46">
        <v>0</v>
      </c>
      <c r="J98" s="53"/>
      <c r="K98" s="9" t="s">
        <v>22</v>
      </c>
    </row>
    <row r="99" ht="22.5" spans="1:11">
      <c r="A99" s="8">
        <v>96</v>
      </c>
      <c r="B99" s="43" t="s">
        <v>674</v>
      </c>
      <c r="C99" s="43" t="s">
        <v>675</v>
      </c>
      <c r="D99" s="22">
        <v>295</v>
      </c>
      <c r="E99" s="15">
        <v>0</v>
      </c>
      <c r="F99" s="15">
        <v>0</v>
      </c>
      <c r="G99" s="15">
        <v>0</v>
      </c>
      <c r="H99" s="45">
        <f t="shared" si="3"/>
        <v>294.9</v>
      </c>
      <c r="I99" s="49">
        <v>0.1</v>
      </c>
      <c r="J99" s="47" t="s">
        <v>647</v>
      </c>
      <c r="K99" s="8"/>
    </row>
    <row r="100" ht="22.5" spans="1:11">
      <c r="A100" s="8">
        <v>97</v>
      </c>
      <c r="B100" s="43" t="s">
        <v>676</v>
      </c>
      <c r="C100" s="44" t="s">
        <v>677</v>
      </c>
      <c r="D100" s="22">
        <v>154</v>
      </c>
      <c r="E100" s="15">
        <v>0</v>
      </c>
      <c r="F100" s="15">
        <v>0</v>
      </c>
      <c r="G100" s="15">
        <v>0</v>
      </c>
      <c r="H100" s="45">
        <f t="shared" si="3"/>
        <v>154</v>
      </c>
      <c r="I100" s="46">
        <v>0</v>
      </c>
      <c r="J100" s="47"/>
      <c r="K100" s="8"/>
    </row>
    <row r="101" spans="1:11">
      <c r="A101" s="8">
        <v>98</v>
      </c>
      <c r="B101" s="43" t="s">
        <v>678</v>
      </c>
      <c r="C101" s="54" t="s">
        <v>679</v>
      </c>
      <c r="D101" s="26">
        <v>192</v>
      </c>
      <c r="E101" s="15">
        <v>0</v>
      </c>
      <c r="F101" s="15">
        <v>0</v>
      </c>
      <c r="G101" s="15">
        <v>0</v>
      </c>
      <c r="H101" s="45">
        <f t="shared" si="3"/>
        <v>192</v>
      </c>
      <c r="I101" s="46">
        <v>0</v>
      </c>
      <c r="J101" s="47"/>
      <c r="K101" s="8"/>
    </row>
    <row r="102" spans="1:11">
      <c r="A102" s="8">
        <v>99</v>
      </c>
      <c r="B102" s="43" t="s">
        <v>680</v>
      </c>
      <c r="C102" s="44" t="s">
        <v>681</v>
      </c>
      <c r="D102" s="22">
        <v>10</v>
      </c>
      <c r="E102" s="15">
        <v>0</v>
      </c>
      <c r="F102" s="15">
        <v>0</v>
      </c>
      <c r="G102" s="15">
        <v>0</v>
      </c>
      <c r="H102" s="45">
        <f t="shared" si="3"/>
        <v>10</v>
      </c>
      <c r="I102" s="46">
        <v>0</v>
      </c>
      <c r="J102" s="47"/>
      <c r="K102" s="8"/>
    </row>
    <row r="103" spans="1:11">
      <c r="A103" s="8">
        <v>100</v>
      </c>
      <c r="B103" s="43" t="s">
        <v>682</v>
      </c>
      <c r="C103" s="44" t="s">
        <v>683</v>
      </c>
      <c r="D103" s="22">
        <v>15</v>
      </c>
      <c r="E103" s="15">
        <v>0</v>
      </c>
      <c r="F103" s="15">
        <v>0</v>
      </c>
      <c r="G103" s="15">
        <v>0</v>
      </c>
      <c r="H103" s="45">
        <f t="shared" si="3"/>
        <v>15</v>
      </c>
      <c r="I103" s="46">
        <v>0</v>
      </c>
      <c r="J103" s="47"/>
      <c r="K103" s="8"/>
    </row>
    <row r="104" ht="22.5" spans="1:11">
      <c r="A104" s="8">
        <v>101</v>
      </c>
      <c r="B104" s="43" t="s">
        <v>684</v>
      </c>
      <c r="C104" s="44" t="s">
        <v>685</v>
      </c>
      <c r="D104" s="22">
        <v>36.5</v>
      </c>
      <c r="E104" s="15">
        <v>0</v>
      </c>
      <c r="F104" s="15">
        <v>0</v>
      </c>
      <c r="G104" s="15">
        <v>0</v>
      </c>
      <c r="H104" s="45">
        <f t="shared" si="3"/>
        <v>36.5</v>
      </c>
      <c r="I104" s="46">
        <v>0</v>
      </c>
      <c r="J104" s="47"/>
      <c r="K104" s="8"/>
    </row>
    <row r="105" spans="1:11">
      <c r="A105" s="8">
        <v>102</v>
      </c>
      <c r="B105" s="43" t="s">
        <v>686</v>
      </c>
      <c r="C105" s="44" t="s">
        <v>685</v>
      </c>
      <c r="D105" s="22">
        <v>42.8</v>
      </c>
      <c r="E105" s="15">
        <v>0</v>
      </c>
      <c r="F105" s="15">
        <v>0</v>
      </c>
      <c r="G105" s="15">
        <v>0</v>
      </c>
      <c r="H105" s="45">
        <f t="shared" si="3"/>
        <v>42.8</v>
      </c>
      <c r="I105" s="46">
        <v>0</v>
      </c>
      <c r="J105" s="47"/>
      <c r="K105" s="8"/>
    </row>
    <row r="106" ht="22.5" spans="1:11">
      <c r="A106" s="8">
        <v>103</v>
      </c>
      <c r="B106" s="43" t="s">
        <v>687</v>
      </c>
      <c r="C106" s="44" t="s">
        <v>688</v>
      </c>
      <c r="D106" s="22">
        <v>139.5</v>
      </c>
      <c r="E106" s="15">
        <v>0</v>
      </c>
      <c r="F106" s="15">
        <v>0</v>
      </c>
      <c r="G106" s="15">
        <v>0</v>
      </c>
      <c r="H106" s="45">
        <f t="shared" si="3"/>
        <v>139.5</v>
      </c>
      <c r="I106" s="46">
        <v>0</v>
      </c>
      <c r="J106" s="47"/>
      <c r="K106" s="8"/>
    </row>
    <row r="107" ht="22.5" spans="1:11">
      <c r="A107" s="8">
        <v>104</v>
      </c>
      <c r="B107" s="43" t="s">
        <v>689</v>
      </c>
      <c r="C107" s="44" t="s">
        <v>685</v>
      </c>
      <c r="D107" s="22">
        <v>20</v>
      </c>
      <c r="E107" s="15">
        <v>0</v>
      </c>
      <c r="F107" s="15">
        <v>0</v>
      </c>
      <c r="G107" s="15">
        <v>0</v>
      </c>
      <c r="H107" s="45">
        <f t="shared" si="3"/>
        <v>20</v>
      </c>
      <c r="I107" s="46">
        <v>0</v>
      </c>
      <c r="J107" s="47"/>
      <c r="K107" s="8"/>
    </row>
    <row r="108" spans="1:11">
      <c r="A108" s="8">
        <v>105</v>
      </c>
      <c r="B108" s="43" t="s">
        <v>690</v>
      </c>
      <c r="C108" s="44" t="s">
        <v>681</v>
      </c>
      <c r="D108" s="22">
        <v>15</v>
      </c>
      <c r="E108" s="15">
        <v>0</v>
      </c>
      <c r="F108" s="15">
        <v>0</v>
      </c>
      <c r="G108" s="15">
        <v>0</v>
      </c>
      <c r="H108" s="45">
        <f t="shared" si="3"/>
        <v>15</v>
      </c>
      <c r="I108" s="46">
        <v>0</v>
      </c>
      <c r="J108" s="50"/>
      <c r="K108" s="8"/>
    </row>
    <row r="109" spans="1:11">
      <c r="A109" s="8">
        <v>106</v>
      </c>
      <c r="B109" s="43" t="s">
        <v>691</v>
      </c>
      <c r="C109" s="44" t="s">
        <v>685</v>
      </c>
      <c r="D109" s="22">
        <v>86.6</v>
      </c>
      <c r="E109" s="15">
        <v>0</v>
      </c>
      <c r="F109" s="15">
        <v>0</v>
      </c>
      <c r="G109" s="15">
        <v>0</v>
      </c>
      <c r="H109" s="45">
        <f t="shared" si="3"/>
        <v>86.6</v>
      </c>
      <c r="I109" s="46">
        <v>0</v>
      </c>
      <c r="J109" s="50"/>
      <c r="K109" s="8"/>
    </row>
    <row r="110" spans="1:11">
      <c r="A110" s="8">
        <v>107</v>
      </c>
      <c r="B110" s="43" t="s">
        <v>692</v>
      </c>
      <c r="C110" s="44" t="s">
        <v>688</v>
      </c>
      <c r="D110" s="22">
        <v>28</v>
      </c>
      <c r="E110" s="15">
        <v>0</v>
      </c>
      <c r="F110" s="15">
        <v>0</v>
      </c>
      <c r="G110" s="15">
        <v>0</v>
      </c>
      <c r="H110" s="45">
        <f t="shared" si="3"/>
        <v>28</v>
      </c>
      <c r="I110" s="46">
        <v>0</v>
      </c>
      <c r="J110" s="50"/>
      <c r="K110" s="8"/>
    </row>
    <row r="111" spans="1:11">
      <c r="A111" s="8">
        <v>108</v>
      </c>
      <c r="B111" s="43" t="s">
        <v>693</v>
      </c>
      <c r="C111" s="44" t="s">
        <v>694</v>
      </c>
      <c r="D111" s="22">
        <v>190</v>
      </c>
      <c r="E111" s="15">
        <v>0</v>
      </c>
      <c r="F111" s="15">
        <v>0</v>
      </c>
      <c r="G111" s="15">
        <v>0</v>
      </c>
      <c r="H111" s="45">
        <f t="shared" si="3"/>
        <v>190</v>
      </c>
      <c r="I111" s="46">
        <v>0</v>
      </c>
      <c r="J111" s="50"/>
      <c r="K111" s="8"/>
    </row>
    <row r="112" spans="1:11">
      <c r="A112" s="8">
        <v>109</v>
      </c>
      <c r="B112" s="43" t="s">
        <v>695</v>
      </c>
      <c r="C112" s="44" t="s">
        <v>696</v>
      </c>
      <c r="D112" s="22">
        <v>561.5</v>
      </c>
      <c r="E112" s="15">
        <v>0</v>
      </c>
      <c r="F112" s="15">
        <v>0</v>
      </c>
      <c r="G112" s="15">
        <v>0</v>
      </c>
      <c r="H112" s="45">
        <f t="shared" si="3"/>
        <v>561.5</v>
      </c>
      <c r="I112" s="46">
        <v>0</v>
      </c>
      <c r="J112" s="50"/>
      <c r="K112" s="8"/>
    </row>
    <row r="113" spans="1:11">
      <c r="A113" s="32" t="s">
        <v>117</v>
      </c>
      <c r="B113" s="32"/>
      <c r="C113" s="32"/>
      <c r="D113" s="33">
        <f t="shared" ref="D113:I113" si="7">SUM(D4:D112)</f>
        <v>26333.9</v>
      </c>
      <c r="E113" s="55">
        <f t="shared" si="7"/>
        <v>13077.06</v>
      </c>
      <c r="F113" s="34">
        <f>(E8+E16+E22+E23+E33+E38+E17+E42+E70+E84+E86+E87+E89+E91+E93+E98+E96+E9)/D113</f>
        <v>0.31336642122891</v>
      </c>
      <c r="G113" s="34">
        <f>(E7+E11+E14+E18+E21+E26+E29+E31+E36+E39+E44+E49+E52+E56+E58+E61+E65+E69+E73+E75+E78+E81+E92+E94)/D113</f>
        <v>0.183220107921728</v>
      </c>
      <c r="H113" s="55">
        <f t="shared" si="7"/>
        <v>25447.92</v>
      </c>
      <c r="I113" s="55">
        <f t="shared" si="7"/>
        <v>885.98</v>
      </c>
      <c r="J113" s="35"/>
      <c r="K113" s="36"/>
    </row>
    <row r="114" ht="15.75" spans="1:11">
      <c r="A114" s="56"/>
      <c r="B114" s="56"/>
      <c r="C114" s="56"/>
      <c r="D114" s="57"/>
      <c r="E114" s="58"/>
      <c r="F114" s="56"/>
      <c r="G114" s="56"/>
      <c r="H114" s="58"/>
      <c r="I114" s="56"/>
      <c r="J114" s="56"/>
      <c r="K114" s="56"/>
    </row>
  </sheetData>
  <mergeCells count="3">
    <mergeCell ref="A1:K1"/>
    <mergeCell ref="A2:K2"/>
    <mergeCell ref="A113:C11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2" sqref="A2:K2"/>
    </sheetView>
  </sheetViews>
  <sheetFormatPr defaultColWidth="9" defaultRowHeight="14.25"/>
  <cols>
    <col min="1" max="1" width="4.69166666666667" customWidth="1"/>
    <col min="2" max="2" width="15.8" customWidth="1"/>
    <col min="3" max="3" width="25.4416666666667" customWidth="1"/>
    <col min="4" max="4" width="11.7" customWidth="1"/>
    <col min="5" max="5" width="10.9166666666667" customWidth="1"/>
    <col min="6" max="6" width="12.0833333333333" customWidth="1"/>
    <col min="7" max="7" width="11.1666666666667" customWidth="1"/>
    <col min="8" max="8" width="11" customWidth="1"/>
    <col min="9" max="9" width="10.6" customWidth="1"/>
    <col min="10" max="10" width="18.3333333333333" customWidth="1"/>
    <col min="11" max="11" width="11.5" customWidth="1"/>
  </cols>
  <sheetData>
    <row r="1" ht="27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4" t="s">
        <v>697</v>
      </c>
      <c r="B2" s="5"/>
      <c r="C2" s="5"/>
      <c r="D2" s="6"/>
      <c r="E2" s="5"/>
      <c r="F2" s="5"/>
      <c r="G2" s="5"/>
      <c r="H2" s="5"/>
      <c r="I2" s="5"/>
      <c r="J2" s="7"/>
      <c r="K2" s="7"/>
    </row>
    <row r="3" ht="36" spans="1:11">
      <c r="A3" s="9" t="s">
        <v>698</v>
      </c>
      <c r="B3" s="9" t="s">
        <v>3</v>
      </c>
      <c r="C3" s="9" t="s">
        <v>4</v>
      </c>
      <c r="D3" s="10" t="s">
        <v>5</v>
      </c>
      <c r="E3" s="11" t="s">
        <v>6</v>
      </c>
      <c r="F3" s="9" t="s">
        <v>699</v>
      </c>
      <c r="G3" s="9" t="s">
        <v>700</v>
      </c>
      <c r="H3" s="11" t="s">
        <v>9</v>
      </c>
      <c r="I3" s="9" t="s">
        <v>10</v>
      </c>
      <c r="J3" s="9" t="s">
        <v>11</v>
      </c>
      <c r="K3" s="12" t="s">
        <v>12</v>
      </c>
    </row>
    <row r="4" spans="1:11">
      <c r="A4" s="8">
        <v>1</v>
      </c>
      <c r="B4" s="21" t="s">
        <v>701</v>
      </c>
      <c r="C4" s="9" t="s">
        <v>702</v>
      </c>
      <c r="D4" s="22">
        <f>680+574.86</f>
        <v>1254.86</v>
      </c>
      <c r="E4" s="16">
        <v>844.41</v>
      </c>
      <c r="F4" s="18">
        <f t="shared" ref="F4:F6" si="0">E4/D4</f>
        <v>0.672911719235612</v>
      </c>
      <c r="G4" s="15">
        <v>0</v>
      </c>
      <c r="H4" s="16">
        <f t="shared" ref="H4:H27" si="1">D4-I4</f>
        <v>1254.86</v>
      </c>
      <c r="I4" s="15">
        <v>0</v>
      </c>
      <c r="J4" s="12"/>
      <c r="K4" s="9" t="s">
        <v>22</v>
      </c>
    </row>
    <row r="5" spans="1:11">
      <c r="A5" s="8">
        <v>2</v>
      </c>
      <c r="B5" s="9" t="s">
        <v>703</v>
      </c>
      <c r="C5" s="9" t="s">
        <v>704</v>
      </c>
      <c r="D5" s="22">
        <v>124.44</v>
      </c>
      <c r="E5" s="15">
        <v>0</v>
      </c>
      <c r="F5" s="15">
        <f t="shared" si="0"/>
        <v>0</v>
      </c>
      <c r="G5" s="15">
        <v>0</v>
      </c>
      <c r="H5" s="16">
        <f t="shared" si="1"/>
        <v>116.41</v>
      </c>
      <c r="I5" s="24">
        <v>8.03</v>
      </c>
      <c r="J5" s="12" t="s">
        <v>28</v>
      </c>
      <c r="K5" s="9"/>
    </row>
    <row r="6" spans="1:11">
      <c r="A6" s="8">
        <v>3</v>
      </c>
      <c r="B6" s="9" t="s">
        <v>705</v>
      </c>
      <c r="C6" s="9" t="s">
        <v>704</v>
      </c>
      <c r="D6" s="22">
        <v>360</v>
      </c>
      <c r="E6" s="37">
        <v>210.12</v>
      </c>
      <c r="F6" s="18">
        <f t="shared" si="0"/>
        <v>0.583666666666667</v>
      </c>
      <c r="G6" s="15">
        <v>0</v>
      </c>
      <c r="H6" s="16">
        <f t="shared" si="1"/>
        <v>360</v>
      </c>
      <c r="I6" s="15">
        <v>0</v>
      </c>
      <c r="J6" s="12"/>
      <c r="K6" s="9" t="s">
        <v>22</v>
      </c>
    </row>
    <row r="7" spans="1:11">
      <c r="A7" s="8">
        <v>4</v>
      </c>
      <c r="B7" s="9" t="s">
        <v>706</v>
      </c>
      <c r="C7" s="9" t="s">
        <v>707</v>
      </c>
      <c r="D7" s="22">
        <v>233.23</v>
      </c>
      <c r="E7" s="15">
        <v>0</v>
      </c>
      <c r="F7" s="15">
        <v>0</v>
      </c>
      <c r="G7" s="15">
        <v>0</v>
      </c>
      <c r="H7" s="16">
        <f t="shared" si="1"/>
        <v>233.23</v>
      </c>
      <c r="I7" s="15">
        <v>0</v>
      </c>
      <c r="J7" s="12"/>
      <c r="K7" s="9"/>
    </row>
    <row r="8" spans="1:11">
      <c r="A8" s="8">
        <v>5</v>
      </c>
      <c r="B8" s="9" t="s">
        <v>708</v>
      </c>
      <c r="C8" s="9" t="s">
        <v>707</v>
      </c>
      <c r="D8" s="22">
        <v>110</v>
      </c>
      <c r="E8" s="15">
        <v>0</v>
      </c>
      <c r="F8" s="15">
        <f t="shared" ref="F8:F11" si="2">E8/D8</f>
        <v>0</v>
      </c>
      <c r="G8" s="15">
        <v>0</v>
      </c>
      <c r="H8" s="16">
        <f t="shared" si="1"/>
        <v>110</v>
      </c>
      <c r="I8" s="15">
        <v>0</v>
      </c>
      <c r="J8" s="12"/>
      <c r="K8" s="9"/>
    </row>
    <row r="9" ht="24" spans="1:11">
      <c r="A9" s="8">
        <v>6</v>
      </c>
      <c r="B9" s="9" t="s">
        <v>709</v>
      </c>
      <c r="C9" s="9" t="s">
        <v>710</v>
      </c>
      <c r="D9" s="22">
        <v>167</v>
      </c>
      <c r="E9" s="15">
        <v>0</v>
      </c>
      <c r="F9" s="15">
        <v>0</v>
      </c>
      <c r="G9" s="15">
        <v>0</v>
      </c>
      <c r="H9" s="16">
        <f t="shared" si="1"/>
        <v>167</v>
      </c>
      <c r="I9" s="15">
        <v>0</v>
      </c>
      <c r="J9" s="12"/>
      <c r="K9" s="9"/>
    </row>
    <row r="10" spans="1:11">
      <c r="A10" s="8">
        <v>7</v>
      </c>
      <c r="B10" s="9" t="s">
        <v>380</v>
      </c>
      <c r="C10" s="9" t="s">
        <v>711</v>
      </c>
      <c r="D10" s="22">
        <f>120+137.79</f>
        <v>257.79</v>
      </c>
      <c r="E10" s="37">
        <v>120</v>
      </c>
      <c r="F10" s="18">
        <f t="shared" si="2"/>
        <v>0.465495170487606</v>
      </c>
      <c r="G10" s="15">
        <v>0</v>
      </c>
      <c r="H10" s="16">
        <f t="shared" si="1"/>
        <v>257.79</v>
      </c>
      <c r="I10" s="15">
        <v>0</v>
      </c>
      <c r="J10" s="12"/>
      <c r="K10" s="9" t="s">
        <v>22</v>
      </c>
    </row>
    <row r="11" spans="1:11">
      <c r="A11" s="8">
        <v>8</v>
      </c>
      <c r="B11" s="21" t="s">
        <v>712</v>
      </c>
      <c r="C11" s="9" t="s">
        <v>713</v>
      </c>
      <c r="D11" s="22">
        <v>40</v>
      </c>
      <c r="E11" s="15">
        <v>0</v>
      </c>
      <c r="F11" s="15">
        <f t="shared" si="2"/>
        <v>0</v>
      </c>
      <c r="G11" s="15">
        <v>0</v>
      </c>
      <c r="H11" s="16">
        <f t="shared" si="1"/>
        <v>40</v>
      </c>
      <c r="I11" s="15">
        <v>0</v>
      </c>
      <c r="J11" s="12"/>
      <c r="K11" s="9"/>
    </row>
    <row r="12" spans="1:11">
      <c r="A12" s="8">
        <v>9</v>
      </c>
      <c r="B12" s="9" t="s">
        <v>714</v>
      </c>
      <c r="C12" s="9" t="s">
        <v>715</v>
      </c>
      <c r="D12" s="22">
        <v>174.2</v>
      </c>
      <c r="E12" s="15">
        <v>0</v>
      </c>
      <c r="F12" s="15">
        <v>0</v>
      </c>
      <c r="G12" s="15">
        <v>0</v>
      </c>
      <c r="H12" s="16">
        <f t="shared" si="1"/>
        <v>174.2</v>
      </c>
      <c r="I12" s="15">
        <v>0</v>
      </c>
      <c r="J12" s="9"/>
      <c r="K12" s="9"/>
    </row>
    <row r="13" spans="1:11">
      <c r="A13" s="8">
        <v>10</v>
      </c>
      <c r="B13" s="21" t="s">
        <v>716</v>
      </c>
      <c r="C13" s="9" t="s">
        <v>717</v>
      </c>
      <c r="D13" s="22">
        <v>417.3</v>
      </c>
      <c r="E13" s="16">
        <v>364.53</v>
      </c>
      <c r="F13" s="18">
        <f t="shared" ref="F13:F21" si="3">E13/D13</f>
        <v>0.873544212796549</v>
      </c>
      <c r="G13" s="15">
        <v>0</v>
      </c>
      <c r="H13" s="16">
        <f t="shared" si="1"/>
        <v>417.3</v>
      </c>
      <c r="I13" s="15">
        <v>0</v>
      </c>
      <c r="J13" s="9"/>
      <c r="K13" s="9" t="s">
        <v>22</v>
      </c>
    </row>
    <row r="14" spans="1:11">
      <c r="A14" s="8">
        <v>11</v>
      </c>
      <c r="B14" s="9" t="s">
        <v>718</v>
      </c>
      <c r="C14" s="9" t="s">
        <v>719</v>
      </c>
      <c r="D14" s="22">
        <v>40</v>
      </c>
      <c r="E14" s="15">
        <v>0</v>
      </c>
      <c r="F14" s="15">
        <v>0</v>
      </c>
      <c r="G14" s="15">
        <v>0</v>
      </c>
      <c r="H14" s="16">
        <f t="shared" si="1"/>
        <v>40</v>
      </c>
      <c r="I14" s="15">
        <v>0</v>
      </c>
      <c r="J14" s="12"/>
      <c r="K14" s="9"/>
    </row>
    <row r="15" spans="1:11">
      <c r="A15" s="8">
        <v>12</v>
      </c>
      <c r="B15" s="9" t="s">
        <v>469</v>
      </c>
      <c r="C15" s="9" t="s">
        <v>720</v>
      </c>
      <c r="D15" s="22">
        <v>105.82</v>
      </c>
      <c r="E15" s="15">
        <v>0</v>
      </c>
      <c r="F15" s="15">
        <v>0</v>
      </c>
      <c r="G15" s="15">
        <v>0</v>
      </c>
      <c r="H15" s="16">
        <f t="shared" si="1"/>
        <v>105.82</v>
      </c>
      <c r="I15" s="15">
        <v>0</v>
      </c>
      <c r="J15" s="12"/>
      <c r="K15" s="9"/>
    </row>
    <row r="16" spans="1:11">
      <c r="A16" s="8">
        <v>13</v>
      </c>
      <c r="B16" s="9" t="s">
        <v>721</v>
      </c>
      <c r="C16" s="9" t="s">
        <v>722</v>
      </c>
      <c r="D16" s="22">
        <v>50</v>
      </c>
      <c r="E16" s="15">
        <v>0</v>
      </c>
      <c r="F16" s="15">
        <v>0</v>
      </c>
      <c r="G16" s="15">
        <v>0</v>
      </c>
      <c r="H16" s="16">
        <f t="shared" si="1"/>
        <v>50</v>
      </c>
      <c r="I16" s="15">
        <v>0</v>
      </c>
      <c r="J16" s="12"/>
      <c r="K16" s="9"/>
    </row>
    <row r="17" ht="24" spans="1:11">
      <c r="A17" s="8">
        <v>14</v>
      </c>
      <c r="B17" s="38" t="s">
        <v>723</v>
      </c>
      <c r="C17" s="38" t="s">
        <v>724</v>
      </c>
      <c r="D17" s="39">
        <f>460+207.8</f>
        <v>667.8</v>
      </c>
      <c r="E17" s="14">
        <v>335.71</v>
      </c>
      <c r="F17" s="18">
        <f t="shared" si="3"/>
        <v>0.502710392333034</v>
      </c>
      <c r="G17" s="15">
        <v>0</v>
      </c>
      <c r="H17" s="16">
        <f t="shared" si="1"/>
        <v>667.8</v>
      </c>
      <c r="I17" s="15">
        <v>0</v>
      </c>
      <c r="J17" s="12"/>
      <c r="K17" s="9" t="s">
        <v>725</v>
      </c>
    </row>
    <row r="18" spans="1:11">
      <c r="A18" s="8">
        <v>15</v>
      </c>
      <c r="B18" s="21" t="s">
        <v>726</v>
      </c>
      <c r="C18" s="9" t="s">
        <v>727</v>
      </c>
      <c r="D18" s="22">
        <v>200</v>
      </c>
      <c r="E18" s="15">
        <v>0</v>
      </c>
      <c r="F18" s="15">
        <f t="shared" si="3"/>
        <v>0</v>
      </c>
      <c r="G18" s="15">
        <v>0</v>
      </c>
      <c r="H18" s="16">
        <f t="shared" si="1"/>
        <v>200</v>
      </c>
      <c r="I18" s="15">
        <v>0</v>
      </c>
      <c r="J18" s="12"/>
      <c r="K18" s="9"/>
    </row>
    <row r="19" spans="1:11">
      <c r="A19" s="8">
        <v>16</v>
      </c>
      <c r="B19" s="21" t="s">
        <v>728</v>
      </c>
      <c r="C19" s="9" t="s">
        <v>727</v>
      </c>
      <c r="D19" s="22">
        <v>298.32</v>
      </c>
      <c r="E19" s="15">
        <v>189.43</v>
      </c>
      <c r="F19" s="18">
        <f t="shared" si="3"/>
        <v>0.63498927326361</v>
      </c>
      <c r="G19" s="15">
        <v>0</v>
      </c>
      <c r="H19" s="16">
        <f t="shared" si="1"/>
        <v>298.32</v>
      </c>
      <c r="I19" s="15">
        <v>0</v>
      </c>
      <c r="J19" s="12"/>
      <c r="K19" s="9"/>
    </row>
    <row r="20" spans="1:11">
      <c r="A20" s="8">
        <v>17</v>
      </c>
      <c r="B20" s="21" t="s">
        <v>729</v>
      </c>
      <c r="C20" s="9" t="s">
        <v>730</v>
      </c>
      <c r="D20" s="22">
        <v>152</v>
      </c>
      <c r="E20" s="15">
        <v>0</v>
      </c>
      <c r="F20" s="15">
        <f t="shared" si="3"/>
        <v>0</v>
      </c>
      <c r="G20" s="15">
        <v>0</v>
      </c>
      <c r="H20" s="16">
        <f t="shared" si="1"/>
        <v>151.1</v>
      </c>
      <c r="I20" s="15">
        <v>0.9</v>
      </c>
      <c r="J20" s="12" t="s">
        <v>28</v>
      </c>
      <c r="K20" s="9"/>
    </row>
    <row r="21" spans="1:11">
      <c r="A21" s="8">
        <v>18</v>
      </c>
      <c r="B21" s="9" t="s">
        <v>731</v>
      </c>
      <c r="C21" s="9" t="s">
        <v>732</v>
      </c>
      <c r="D21" s="22">
        <v>604</v>
      </c>
      <c r="E21" s="16">
        <v>425.42</v>
      </c>
      <c r="F21" s="18">
        <f t="shared" si="3"/>
        <v>0.704337748344371</v>
      </c>
      <c r="G21" s="15">
        <v>0</v>
      </c>
      <c r="H21" s="16">
        <f t="shared" si="1"/>
        <v>604</v>
      </c>
      <c r="I21" s="15">
        <v>0</v>
      </c>
      <c r="J21" s="12"/>
      <c r="K21" s="9" t="s">
        <v>22</v>
      </c>
    </row>
    <row r="22" spans="1:11">
      <c r="A22" s="8">
        <v>19</v>
      </c>
      <c r="B22" s="9" t="s">
        <v>733</v>
      </c>
      <c r="C22" s="9" t="s">
        <v>734</v>
      </c>
      <c r="D22" s="22">
        <v>129</v>
      </c>
      <c r="E22" s="15">
        <v>0</v>
      </c>
      <c r="F22" s="15">
        <v>0</v>
      </c>
      <c r="G22" s="15">
        <v>0</v>
      </c>
      <c r="H22" s="16">
        <f t="shared" si="1"/>
        <v>129</v>
      </c>
      <c r="I22" s="15">
        <v>0</v>
      </c>
      <c r="J22" s="12"/>
      <c r="K22" s="9"/>
    </row>
    <row r="23" spans="1:11">
      <c r="A23" s="8">
        <v>20</v>
      </c>
      <c r="B23" s="21" t="s">
        <v>735</v>
      </c>
      <c r="C23" s="9" t="s">
        <v>736</v>
      </c>
      <c r="D23" s="22">
        <v>320</v>
      </c>
      <c r="E23" s="15">
        <v>0</v>
      </c>
      <c r="F23" s="15">
        <v>0</v>
      </c>
      <c r="G23" s="15">
        <v>0</v>
      </c>
      <c r="H23" s="16">
        <f t="shared" si="1"/>
        <v>320</v>
      </c>
      <c r="I23" s="15">
        <v>0</v>
      </c>
      <c r="J23" s="9"/>
      <c r="K23" s="9"/>
    </row>
    <row r="24" spans="1:11">
      <c r="A24" s="8">
        <v>21</v>
      </c>
      <c r="B24" s="9" t="s">
        <v>737</v>
      </c>
      <c r="C24" s="9" t="s">
        <v>738</v>
      </c>
      <c r="D24" s="22">
        <v>500</v>
      </c>
      <c r="E24" s="14">
        <v>500</v>
      </c>
      <c r="F24" s="15">
        <v>0</v>
      </c>
      <c r="G24" s="18">
        <f>E24/D24</f>
        <v>1</v>
      </c>
      <c r="H24" s="16">
        <f t="shared" si="1"/>
        <v>450</v>
      </c>
      <c r="I24" s="15">
        <v>50</v>
      </c>
      <c r="J24" s="12" t="s">
        <v>28</v>
      </c>
      <c r="K24" s="9" t="s">
        <v>16</v>
      </c>
    </row>
    <row r="25" spans="1:11">
      <c r="A25" s="8">
        <v>22</v>
      </c>
      <c r="B25" s="21" t="s">
        <v>739</v>
      </c>
      <c r="C25" s="9" t="s">
        <v>740</v>
      </c>
      <c r="D25" s="22">
        <v>170</v>
      </c>
      <c r="E25" s="15">
        <v>0</v>
      </c>
      <c r="F25" s="15">
        <v>0</v>
      </c>
      <c r="G25" s="15">
        <v>0</v>
      </c>
      <c r="H25" s="16">
        <f t="shared" si="1"/>
        <v>120</v>
      </c>
      <c r="I25" s="15">
        <v>50</v>
      </c>
      <c r="J25" s="12" t="s">
        <v>28</v>
      </c>
      <c r="K25" s="9"/>
    </row>
    <row r="26" ht="24" spans="1:11">
      <c r="A26" s="8">
        <v>23</v>
      </c>
      <c r="B26" s="9" t="s">
        <v>741</v>
      </c>
      <c r="C26" s="9" t="s">
        <v>742</v>
      </c>
      <c r="D26" s="22">
        <v>960</v>
      </c>
      <c r="E26" s="14">
        <v>960</v>
      </c>
      <c r="F26" s="15">
        <v>0</v>
      </c>
      <c r="G26" s="18">
        <f>E26/D26</f>
        <v>1</v>
      </c>
      <c r="H26" s="16">
        <f t="shared" si="1"/>
        <v>960</v>
      </c>
      <c r="I26" s="15">
        <v>0</v>
      </c>
      <c r="J26" s="12"/>
      <c r="K26" s="9" t="s">
        <v>16</v>
      </c>
    </row>
    <row r="27" spans="1:11">
      <c r="A27" s="8">
        <v>24</v>
      </c>
      <c r="B27" s="21" t="s">
        <v>743</v>
      </c>
      <c r="C27" s="9" t="s">
        <v>742</v>
      </c>
      <c r="D27" s="22">
        <v>300</v>
      </c>
      <c r="E27" s="15">
        <v>0</v>
      </c>
      <c r="F27" s="15">
        <v>0</v>
      </c>
      <c r="G27" s="15">
        <v>0</v>
      </c>
      <c r="H27" s="16">
        <f t="shared" si="1"/>
        <v>300</v>
      </c>
      <c r="I27" s="15">
        <v>0</v>
      </c>
      <c r="J27" s="12"/>
      <c r="K27" s="9"/>
    </row>
    <row r="28" spans="1:11">
      <c r="A28" s="8">
        <v>25</v>
      </c>
      <c r="B28" s="21" t="s">
        <v>744</v>
      </c>
      <c r="C28" s="9" t="s">
        <v>745</v>
      </c>
      <c r="D28" s="22">
        <v>10.5</v>
      </c>
      <c r="E28" s="15">
        <v>0</v>
      </c>
      <c r="F28" s="15">
        <v>0</v>
      </c>
      <c r="G28" s="15">
        <v>0</v>
      </c>
      <c r="H28" s="15">
        <v>0</v>
      </c>
      <c r="I28" s="15">
        <v>10.5</v>
      </c>
      <c r="J28" s="12" t="s">
        <v>746</v>
      </c>
      <c r="K28" s="9"/>
    </row>
    <row r="29" spans="1:11">
      <c r="A29" s="8">
        <v>26</v>
      </c>
      <c r="B29" s="9" t="s">
        <v>747</v>
      </c>
      <c r="C29" s="9" t="s">
        <v>748</v>
      </c>
      <c r="D29" s="22">
        <f>320+250.23</f>
        <v>570.23</v>
      </c>
      <c r="E29" s="14">
        <v>264.14</v>
      </c>
      <c r="F29" s="18">
        <f t="shared" ref="F29:F32" si="4">E29/D29</f>
        <v>0.463216596811813</v>
      </c>
      <c r="G29" s="15">
        <v>0</v>
      </c>
      <c r="H29" s="16">
        <f t="shared" ref="H29:H51" si="5">D29-I29</f>
        <v>361.23</v>
      </c>
      <c r="I29" s="15">
        <v>209</v>
      </c>
      <c r="J29" s="12" t="s">
        <v>28</v>
      </c>
      <c r="K29" s="9" t="s">
        <v>22</v>
      </c>
    </row>
    <row r="30" spans="1:11">
      <c r="A30" s="8">
        <v>27</v>
      </c>
      <c r="B30" s="21" t="s">
        <v>749</v>
      </c>
      <c r="C30" s="9" t="s">
        <v>750</v>
      </c>
      <c r="D30" s="22">
        <v>180</v>
      </c>
      <c r="E30" s="14">
        <v>0</v>
      </c>
      <c r="F30" s="15">
        <f t="shared" si="4"/>
        <v>0</v>
      </c>
      <c r="G30" s="15">
        <v>0</v>
      </c>
      <c r="H30" s="16">
        <f t="shared" si="5"/>
        <v>180</v>
      </c>
      <c r="I30" s="15">
        <v>0</v>
      </c>
      <c r="J30" s="12"/>
      <c r="K30" s="9"/>
    </row>
    <row r="31" spans="1:11">
      <c r="A31" s="8">
        <v>28</v>
      </c>
      <c r="B31" s="21" t="s">
        <v>751</v>
      </c>
      <c r="C31" s="9" t="s">
        <v>752</v>
      </c>
      <c r="D31" s="22">
        <v>46.4</v>
      </c>
      <c r="E31" s="14">
        <v>0</v>
      </c>
      <c r="F31" s="15">
        <f t="shared" si="4"/>
        <v>0</v>
      </c>
      <c r="G31" s="15">
        <v>0</v>
      </c>
      <c r="H31" s="16">
        <f t="shared" si="5"/>
        <v>46.4</v>
      </c>
      <c r="I31" s="15">
        <v>0</v>
      </c>
      <c r="J31" s="12"/>
      <c r="K31" s="9"/>
    </row>
    <row r="32" ht="24" spans="1:11">
      <c r="A32" s="8">
        <v>29</v>
      </c>
      <c r="B32" s="21" t="s">
        <v>753</v>
      </c>
      <c r="C32" s="9" t="s">
        <v>754</v>
      </c>
      <c r="D32" s="22">
        <v>3300</v>
      </c>
      <c r="E32" s="14">
        <v>1830.84</v>
      </c>
      <c r="F32" s="18">
        <f t="shared" si="4"/>
        <v>0.5548</v>
      </c>
      <c r="G32" s="15">
        <v>0</v>
      </c>
      <c r="H32" s="16">
        <f t="shared" si="5"/>
        <v>2944</v>
      </c>
      <c r="I32" s="40">
        <v>356</v>
      </c>
      <c r="J32" s="9" t="s">
        <v>28</v>
      </c>
      <c r="K32" s="9" t="s">
        <v>22</v>
      </c>
    </row>
    <row r="33" spans="1:11">
      <c r="A33" s="8">
        <v>30</v>
      </c>
      <c r="B33" s="9" t="s">
        <v>403</v>
      </c>
      <c r="C33" s="9" t="s">
        <v>742</v>
      </c>
      <c r="D33" s="22">
        <v>44.5</v>
      </c>
      <c r="E33" s="15">
        <v>0</v>
      </c>
      <c r="F33" s="15">
        <v>0</v>
      </c>
      <c r="G33" s="15">
        <v>0</v>
      </c>
      <c r="H33" s="16">
        <f t="shared" si="5"/>
        <v>44.5</v>
      </c>
      <c r="I33" s="15">
        <v>0</v>
      </c>
      <c r="J33" s="9"/>
      <c r="K33" s="9"/>
    </row>
    <row r="34" spans="1:11">
      <c r="A34" s="8">
        <v>31</v>
      </c>
      <c r="B34" s="9" t="s">
        <v>755</v>
      </c>
      <c r="C34" s="9" t="s">
        <v>756</v>
      </c>
      <c r="D34" s="22">
        <v>100</v>
      </c>
      <c r="E34" s="15">
        <v>0</v>
      </c>
      <c r="F34" s="15">
        <v>0</v>
      </c>
      <c r="G34" s="15">
        <v>0</v>
      </c>
      <c r="H34" s="16">
        <f t="shared" si="5"/>
        <v>100</v>
      </c>
      <c r="I34" s="15">
        <v>0</v>
      </c>
      <c r="J34" s="12"/>
      <c r="K34" s="9"/>
    </row>
    <row r="35" spans="1:11">
      <c r="A35" s="8">
        <v>32</v>
      </c>
      <c r="B35" s="21" t="s">
        <v>757</v>
      </c>
      <c r="C35" s="9" t="s">
        <v>758</v>
      </c>
      <c r="D35" s="22">
        <v>124</v>
      </c>
      <c r="E35" s="15">
        <v>0</v>
      </c>
      <c r="F35" s="15">
        <v>0</v>
      </c>
      <c r="G35" s="15">
        <v>0</v>
      </c>
      <c r="H35" s="16">
        <f t="shared" si="5"/>
        <v>124</v>
      </c>
      <c r="I35" s="15">
        <v>0</v>
      </c>
      <c r="J35" s="12"/>
      <c r="K35" s="9"/>
    </row>
    <row r="36" spans="1:11">
      <c r="A36" s="8">
        <v>33</v>
      </c>
      <c r="B36" s="9" t="s">
        <v>759</v>
      </c>
      <c r="C36" s="9" t="s">
        <v>760</v>
      </c>
      <c r="D36" s="22">
        <v>64.5</v>
      </c>
      <c r="E36" s="15">
        <v>0</v>
      </c>
      <c r="F36" s="15">
        <v>0</v>
      </c>
      <c r="G36" s="15">
        <v>0</v>
      </c>
      <c r="H36" s="16">
        <f t="shared" si="5"/>
        <v>64.5</v>
      </c>
      <c r="I36" s="15">
        <v>0</v>
      </c>
      <c r="J36" s="12"/>
      <c r="K36" s="9"/>
    </row>
    <row r="37" spans="1:11">
      <c r="A37" s="8">
        <v>34</v>
      </c>
      <c r="B37" s="9" t="s">
        <v>761</v>
      </c>
      <c r="C37" s="9" t="s">
        <v>702</v>
      </c>
      <c r="D37" s="22">
        <v>492</v>
      </c>
      <c r="E37" s="15">
        <v>0</v>
      </c>
      <c r="F37" s="15">
        <v>0</v>
      </c>
      <c r="G37" s="15">
        <v>0</v>
      </c>
      <c r="H37" s="16">
        <f t="shared" si="5"/>
        <v>492</v>
      </c>
      <c r="I37" s="15">
        <v>0</v>
      </c>
      <c r="J37" s="12"/>
      <c r="K37" s="9"/>
    </row>
    <row r="38" spans="1:11">
      <c r="A38" s="8">
        <v>35</v>
      </c>
      <c r="B38" s="9" t="s">
        <v>762</v>
      </c>
      <c r="C38" s="9" t="s">
        <v>702</v>
      </c>
      <c r="D38" s="22">
        <v>10.54</v>
      </c>
      <c r="E38" s="15">
        <v>0</v>
      </c>
      <c r="F38" s="15">
        <v>0</v>
      </c>
      <c r="G38" s="15">
        <v>0</v>
      </c>
      <c r="H38" s="16">
        <f t="shared" si="5"/>
        <v>10.54</v>
      </c>
      <c r="I38" s="15">
        <v>0</v>
      </c>
      <c r="J38" s="12"/>
      <c r="K38" s="9"/>
    </row>
    <row r="39" spans="1:11">
      <c r="A39" s="8">
        <v>36</v>
      </c>
      <c r="B39" s="9" t="s">
        <v>763</v>
      </c>
      <c r="C39" s="9" t="s">
        <v>764</v>
      </c>
      <c r="D39" s="22">
        <v>202</v>
      </c>
      <c r="E39" s="15">
        <v>0</v>
      </c>
      <c r="F39" s="15">
        <v>0</v>
      </c>
      <c r="G39" s="15">
        <v>0</v>
      </c>
      <c r="H39" s="16">
        <f t="shared" si="5"/>
        <v>202</v>
      </c>
      <c r="I39" s="15">
        <v>0</v>
      </c>
      <c r="J39" s="12"/>
      <c r="K39" s="9"/>
    </row>
    <row r="40" spans="1:11">
      <c r="A40" s="8">
        <v>37</v>
      </c>
      <c r="B40" s="21" t="s">
        <v>765</v>
      </c>
      <c r="C40" s="9" t="s">
        <v>766</v>
      </c>
      <c r="D40" s="22">
        <v>20</v>
      </c>
      <c r="E40" s="16">
        <v>20</v>
      </c>
      <c r="F40" s="15">
        <v>0</v>
      </c>
      <c r="G40" s="18">
        <f>E40/D40</f>
        <v>1</v>
      </c>
      <c r="H40" s="16">
        <f t="shared" si="5"/>
        <v>18</v>
      </c>
      <c r="I40" s="15">
        <v>2</v>
      </c>
      <c r="J40" s="9" t="s">
        <v>28</v>
      </c>
      <c r="K40" s="9" t="s">
        <v>16</v>
      </c>
    </row>
    <row r="41" spans="1:11">
      <c r="A41" s="8">
        <v>38</v>
      </c>
      <c r="B41" s="21" t="s">
        <v>767</v>
      </c>
      <c r="C41" s="9" t="s">
        <v>768</v>
      </c>
      <c r="D41" s="22">
        <v>25.5</v>
      </c>
      <c r="E41" s="15">
        <v>0</v>
      </c>
      <c r="F41" s="15">
        <v>0</v>
      </c>
      <c r="G41" s="15">
        <v>0</v>
      </c>
      <c r="H41" s="16">
        <f t="shared" si="5"/>
        <v>25.5</v>
      </c>
      <c r="I41" s="15">
        <v>0</v>
      </c>
      <c r="J41" s="12"/>
      <c r="K41" s="9"/>
    </row>
    <row r="42" spans="1:11">
      <c r="A42" s="8">
        <v>39</v>
      </c>
      <c r="B42" s="9" t="s">
        <v>769</v>
      </c>
      <c r="C42" s="9" t="s">
        <v>722</v>
      </c>
      <c r="D42" s="22">
        <v>142</v>
      </c>
      <c r="E42" s="15">
        <v>0</v>
      </c>
      <c r="F42" s="15">
        <v>0</v>
      </c>
      <c r="G42" s="15">
        <v>0</v>
      </c>
      <c r="H42" s="16">
        <f t="shared" si="5"/>
        <v>142</v>
      </c>
      <c r="I42" s="15">
        <v>0</v>
      </c>
      <c r="J42" s="12"/>
      <c r="K42" s="9"/>
    </row>
    <row r="43" ht="24" spans="1:11">
      <c r="A43" s="8">
        <v>40</v>
      </c>
      <c r="B43" s="9" t="s">
        <v>770</v>
      </c>
      <c r="C43" s="9" t="s">
        <v>771</v>
      </c>
      <c r="D43" s="22">
        <v>85</v>
      </c>
      <c r="E43" s="15">
        <v>0</v>
      </c>
      <c r="F43" s="15">
        <v>0</v>
      </c>
      <c r="G43" s="15">
        <v>0</v>
      </c>
      <c r="H43" s="16">
        <f t="shared" si="5"/>
        <v>85</v>
      </c>
      <c r="I43" s="15">
        <v>0</v>
      </c>
      <c r="J43" s="12"/>
      <c r="K43" s="9"/>
    </row>
    <row r="44" ht="24" spans="1:11">
      <c r="A44" s="8">
        <v>41</v>
      </c>
      <c r="B44" s="21" t="s">
        <v>772</v>
      </c>
      <c r="C44" s="9" t="s">
        <v>771</v>
      </c>
      <c r="D44" s="22">
        <v>330.9</v>
      </c>
      <c r="E44" s="15">
        <v>0</v>
      </c>
      <c r="F44" s="15">
        <v>0</v>
      </c>
      <c r="G44" s="15">
        <v>0</v>
      </c>
      <c r="H44" s="16">
        <f t="shared" si="5"/>
        <v>330.9</v>
      </c>
      <c r="I44" s="15">
        <v>0</v>
      </c>
      <c r="J44" s="9"/>
      <c r="K44" s="9"/>
    </row>
    <row r="45" ht="24" spans="1:11">
      <c r="A45" s="8">
        <v>42</v>
      </c>
      <c r="B45" s="9" t="s">
        <v>773</v>
      </c>
      <c r="C45" s="9" t="s">
        <v>774</v>
      </c>
      <c r="D45" s="22">
        <v>121.4</v>
      </c>
      <c r="E45" s="15">
        <v>0</v>
      </c>
      <c r="F45" s="15">
        <v>0</v>
      </c>
      <c r="G45" s="15">
        <v>0</v>
      </c>
      <c r="H45" s="16">
        <f t="shared" si="5"/>
        <v>121.4</v>
      </c>
      <c r="I45" s="15">
        <v>0</v>
      </c>
      <c r="J45" s="12"/>
      <c r="K45" s="9"/>
    </row>
    <row r="46" ht="24" spans="1:11">
      <c r="A46" s="8">
        <v>43</v>
      </c>
      <c r="B46" s="9" t="s">
        <v>775</v>
      </c>
      <c r="C46" s="9" t="s">
        <v>758</v>
      </c>
      <c r="D46" s="22">
        <v>657</v>
      </c>
      <c r="E46" s="15">
        <v>0</v>
      </c>
      <c r="F46" s="15">
        <v>0</v>
      </c>
      <c r="G46" s="15">
        <v>0</v>
      </c>
      <c r="H46" s="16">
        <f t="shared" si="5"/>
        <v>657</v>
      </c>
      <c r="I46" s="15">
        <v>0</v>
      </c>
      <c r="J46" s="12"/>
      <c r="K46" s="9"/>
    </row>
    <row r="47" spans="1:11">
      <c r="A47" s="8">
        <v>44</v>
      </c>
      <c r="B47" s="9" t="s">
        <v>776</v>
      </c>
      <c r="C47" s="9" t="s">
        <v>758</v>
      </c>
      <c r="D47" s="22">
        <v>13.36</v>
      </c>
      <c r="E47" s="15">
        <v>0</v>
      </c>
      <c r="F47" s="15">
        <v>0</v>
      </c>
      <c r="G47" s="15">
        <v>0</v>
      </c>
      <c r="H47" s="16">
        <f t="shared" si="5"/>
        <v>13.36</v>
      </c>
      <c r="I47" s="15">
        <v>0</v>
      </c>
      <c r="J47" s="12"/>
      <c r="K47" s="9"/>
    </row>
    <row r="48" spans="1:11">
      <c r="A48" s="8">
        <v>45</v>
      </c>
      <c r="B48" s="9" t="s">
        <v>755</v>
      </c>
      <c r="C48" s="9" t="s">
        <v>777</v>
      </c>
      <c r="D48" s="22">
        <v>405</v>
      </c>
      <c r="E48" s="16">
        <v>405</v>
      </c>
      <c r="F48" s="15">
        <v>0</v>
      </c>
      <c r="G48" s="18">
        <f t="shared" ref="G48:G51" si="6">E48/D48</f>
        <v>1</v>
      </c>
      <c r="H48" s="16">
        <f t="shared" si="5"/>
        <v>405</v>
      </c>
      <c r="I48" s="15">
        <v>0</v>
      </c>
      <c r="J48" s="12"/>
      <c r="K48" s="9" t="s">
        <v>16</v>
      </c>
    </row>
    <row r="49" ht="24" spans="1:11">
      <c r="A49" s="8">
        <v>46</v>
      </c>
      <c r="B49" s="9" t="s">
        <v>778</v>
      </c>
      <c r="C49" s="9" t="s">
        <v>766</v>
      </c>
      <c r="D49" s="22">
        <v>40</v>
      </c>
      <c r="E49" s="14">
        <v>40</v>
      </c>
      <c r="F49" s="15">
        <v>0</v>
      </c>
      <c r="G49" s="18">
        <f t="shared" si="6"/>
        <v>1</v>
      </c>
      <c r="H49" s="16">
        <f t="shared" si="5"/>
        <v>40</v>
      </c>
      <c r="I49" s="15">
        <v>0</v>
      </c>
      <c r="J49" s="12"/>
      <c r="K49" s="9" t="s">
        <v>16</v>
      </c>
    </row>
    <row r="50" spans="1:11">
      <c r="A50" s="8">
        <v>47</v>
      </c>
      <c r="B50" s="21" t="s">
        <v>779</v>
      </c>
      <c r="C50" s="9" t="s">
        <v>774</v>
      </c>
      <c r="D50" s="22">
        <v>97</v>
      </c>
      <c r="E50" s="15">
        <v>0</v>
      </c>
      <c r="F50" s="15">
        <v>0</v>
      </c>
      <c r="G50" s="15">
        <v>0</v>
      </c>
      <c r="H50" s="16">
        <f t="shared" si="5"/>
        <v>97</v>
      </c>
      <c r="I50" s="15">
        <v>0</v>
      </c>
      <c r="J50" s="12"/>
      <c r="K50" s="9"/>
    </row>
    <row r="51" spans="1:11">
      <c r="A51" s="8">
        <v>48</v>
      </c>
      <c r="B51" s="9" t="s">
        <v>780</v>
      </c>
      <c r="C51" s="21" t="s">
        <v>764</v>
      </c>
      <c r="D51" s="22">
        <v>135.2</v>
      </c>
      <c r="E51" s="14">
        <v>135.2</v>
      </c>
      <c r="F51" s="15">
        <v>0</v>
      </c>
      <c r="G51" s="18">
        <f t="shared" si="6"/>
        <v>1</v>
      </c>
      <c r="H51" s="16">
        <f t="shared" si="5"/>
        <v>135.2</v>
      </c>
      <c r="I51" s="15">
        <v>0</v>
      </c>
      <c r="J51" s="12"/>
      <c r="K51" s="9" t="s">
        <v>16</v>
      </c>
    </row>
    <row r="52" spans="1:11">
      <c r="A52" s="30" t="s">
        <v>781</v>
      </c>
      <c r="B52" s="41"/>
      <c r="C52" s="32"/>
      <c r="D52" s="33">
        <f t="shared" ref="D52:I52" si="7">SUM(D4:D51)</f>
        <v>14852.79</v>
      </c>
      <c r="E52" s="33">
        <f t="shared" si="7"/>
        <v>6644.8</v>
      </c>
      <c r="F52" s="34">
        <f>(E4+E6+E10+E13+E17+E21+E29+E32+E19)/D52</f>
        <v>0.308669280317031</v>
      </c>
      <c r="G52" s="34">
        <f>(E24+E26+E48+E49+E51+E40)/D52</f>
        <v>0.138707946453158</v>
      </c>
      <c r="H52" s="33">
        <f t="shared" si="7"/>
        <v>14166.36</v>
      </c>
      <c r="I52" s="33">
        <f t="shared" si="7"/>
        <v>686.43</v>
      </c>
      <c r="J52" s="42"/>
      <c r="K52" s="32"/>
    </row>
  </sheetData>
  <mergeCells count="3">
    <mergeCell ref="A1:K1"/>
    <mergeCell ref="A2:K2"/>
    <mergeCell ref="A52:B5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4" workbookViewId="0">
      <selection activeCell="A2" sqref="A2:K2"/>
    </sheetView>
  </sheetViews>
  <sheetFormatPr defaultColWidth="9" defaultRowHeight="14.25"/>
  <cols>
    <col min="1" max="1" width="4.69166666666667" customWidth="1"/>
    <col min="2" max="2" width="18.5833333333333" customWidth="1"/>
    <col min="3" max="3" width="25.4416666666667" customWidth="1"/>
    <col min="4" max="4" width="9.58333333333333" customWidth="1"/>
    <col min="5" max="5" width="9.08333333333333" customWidth="1"/>
    <col min="6" max="6" width="12.0833333333333" customWidth="1"/>
    <col min="7" max="7" width="11.1666666666667" customWidth="1"/>
    <col min="8" max="8" width="11.0833333333333" customWidth="1"/>
    <col min="9" max="9" width="9.33333333333333" customWidth="1"/>
    <col min="10" max="10" width="19.3" customWidth="1"/>
    <col min="11" max="11" width="11.5" customWidth="1"/>
  </cols>
  <sheetData>
    <row r="1" ht="27" spans="1:11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</row>
    <row r="2" spans="1:11">
      <c r="A2" s="4" t="s">
        <v>782</v>
      </c>
      <c r="B2" s="5"/>
      <c r="C2" s="5"/>
      <c r="D2" s="6"/>
      <c r="E2" s="5"/>
      <c r="F2" s="5"/>
      <c r="G2" s="5"/>
      <c r="H2" s="5"/>
      <c r="I2" s="5"/>
      <c r="J2" s="7"/>
      <c r="K2" s="7"/>
    </row>
    <row r="3" ht="36.75" spans="1:11">
      <c r="A3" s="8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9" t="s">
        <v>7</v>
      </c>
      <c r="G3" s="9" t="s">
        <v>8</v>
      </c>
      <c r="H3" s="11" t="s">
        <v>9</v>
      </c>
      <c r="I3" s="9" t="s">
        <v>10</v>
      </c>
      <c r="J3" s="9" t="s">
        <v>11</v>
      </c>
      <c r="K3" s="12" t="s">
        <v>12</v>
      </c>
    </row>
    <row r="4" spans="1:11">
      <c r="A4" s="8">
        <v>1</v>
      </c>
      <c r="B4" s="9" t="s">
        <v>783</v>
      </c>
      <c r="C4" s="9" t="s">
        <v>784</v>
      </c>
      <c r="D4" s="13">
        <v>87</v>
      </c>
      <c r="E4" s="14">
        <v>0</v>
      </c>
      <c r="F4" s="15">
        <f t="shared" ref="F4:F8" si="0">E4/D4</f>
        <v>0</v>
      </c>
      <c r="G4" s="15">
        <f>E4/D4</f>
        <v>0</v>
      </c>
      <c r="H4" s="16">
        <f t="shared" ref="H4:H44" si="1">D4-I4</f>
        <v>87</v>
      </c>
      <c r="I4" s="15">
        <v>0</v>
      </c>
      <c r="J4" s="17"/>
      <c r="K4" s="9"/>
    </row>
    <row r="5" spans="1:11">
      <c r="A5" s="8">
        <v>2</v>
      </c>
      <c r="B5" s="9" t="s">
        <v>785</v>
      </c>
      <c r="C5" s="9" t="s">
        <v>786</v>
      </c>
      <c r="D5" s="13">
        <f>1100+758.29</f>
        <v>1858.29</v>
      </c>
      <c r="E5" s="13">
        <v>743.86</v>
      </c>
      <c r="F5" s="18">
        <f t="shared" si="0"/>
        <v>0.400292742252286</v>
      </c>
      <c r="G5" s="15">
        <v>0</v>
      </c>
      <c r="H5" s="16">
        <f t="shared" si="1"/>
        <v>1766.29</v>
      </c>
      <c r="I5" s="15">
        <v>92</v>
      </c>
      <c r="J5" s="17" t="s">
        <v>28</v>
      </c>
      <c r="K5" s="9" t="s">
        <v>22</v>
      </c>
    </row>
    <row r="6" spans="1:11">
      <c r="A6" s="8">
        <v>3</v>
      </c>
      <c r="B6" s="9" t="s">
        <v>787</v>
      </c>
      <c r="C6" s="9" t="s">
        <v>788</v>
      </c>
      <c r="D6" s="13">
        <v>180</v>
      </c>
      <c r="E6" s="14">
        <v>0</v>
      </c>
      <c r="F6" s="15">
        <v>0</v>
      </c>
      <c r="G6" s="15">
        <v>0</v>
      </c>
      <c r="H6" s="16">
        <f t="shared" si="1"/>
        <v>180</v>
      </c>
      <c r="I6" s="15">
        <v>0</v>
      </c>
      <c r="J6" s="19"/>
      <c r="K6" s="9"/>
    </row>
    <row r="7" spans="1:11">
      <c r="A7" s="8">
        <v>4</v>
      </c>
      <c r="B7" s="9" t="s">
        <v>789</v>
      </c>
      <c r="C7" s="9" t="s">
        <v>790</v>
      </c>
      <c r="D7" s="13">
        <v>115</v>
      </c>
      <c r="E7" s="14">
        <v>0</v>
      </c>
      <c r="F7" s="15">
        <v>0</v>
      </c>
      <c r="G7" s="15">
        <f t="shared" ref="G7:G14" si="2">E7/D7</f>
        <v>0</v>
      </c>
      <c r="H7" s="16">
        <f t="shared" si="1"/>
        <v>115</v>
      </c>
      <c r="I7" s="15">
        <v>0</v>
      </c>
      <c r="J7" s="19"/>
      <c r="K7" s="9"/>
    </row>
    <row r="8" spans="1:11">
      <c r="A8" s="8">
        <v>5</v>
      </c>
      <c r="B8" s="9" t="s">
        <v>791</v>
      </c>
      <c r="C8" s="9" t="s">
        <v>792</v>
      </c>
      <c r="D8" s="13">
        <v>989.61</v>
      </c>
      <c r="E8" s="20">
        <v>701.44</v>
      </c>
      <c r="F8" s="18">
        <f t="shared" si="0"/>
        <v>0.708804478531947</v>
      </c>
      <c r="G8" s="15">
        <v>0</v>
      </c>
      <c r="H8" s="16">
        <f t="shared" si="1"/>
        <v>989.61</v>
      </c>
      <c r="I8" s="15">
        <v>0</v>
      </c>
      <c r="J8" s="19"/>
      <c r="K8" s="9" t="s">
        <v>22</v>
      </c>
    </row>
    <row r="9" spans="1:11">
      <c r="A9" s="8">
        <v>6</v>
      </c>
      <c r="B9" s="9" t="s">
        <v>793</v>
      </c>
      <c r="C9" s="9" t="s">
        <v>794</v>
      </c>
      <c r="D9" s="13">
        <v>50</v>
      </c>
      <c r="E9" s="14">
        <v>0</v>
      </c>
      <c r="F9" s="15">
        <v>0</v>
      </c>
      <c r="G9" s="15">
        <v>0</v>
      </c>
      <c r="H9" s="16">
        <f t="shared" si="1"/>
        <v>50</v>
      </c>
      <c r="I9" s="15">
        <v>0</v>
      </c>
      <c r="J9" s="19"/>
      <c r="K9" s="9"/>
    </row>
    <row r="10" spans="1:11">
      <c r="A10" s="8">
        <v>7</v>
      </c>
      <c r="B10" s="9" t="s">
        <v>795</v>
      </c>
      <c r="C10" s="9" t="s">
        <v>796</v>
      </c>
      <c r="D10" s="13">
        <f>771.59+98.57</f>
        <v>870.16</v>
      </c>
      <c r="E10" s="13">
        <v>440.38</v>
      </c>
      <c r="F10" s="18">
        <f>E10/D10</f>
        <v>0.506090833869633</v>
      </c>
      <c r="G10" s="15">
        <v>0</v>
      </c>
      <c r="H10" s="16">
        <f t="shared" si="1"/>
        <v>870.16</v>
      </c>
      <c r="I10" s="15">
        <v>0</v>
      </c>
      <c r="J10" s="19"/>
      <c r="K10" s="9" t="s">
        <v>22</v>
      </c>
    </row>
    <row r="11" spans="1:11">
      <c r="A11" s="8">
        <v>8</v>
      </c>
      <c r="B11" s="9" t="s">
        <v>797</v>
      </c>
      <c r="C11" s="9" t="s">
        <v>794</v>
      </c>
      <c r="D11" s="13">
        <v>191.65</v>
      </c>
      <c r="E11" s="13">
        <v>191.65</v>
      </c>
      <c r="F11" s="15">
        <v>0</v>
      </c>
      <c r="G11" s="18">
        <f t="shared" si="2"/>
        <v>1</v>
      </c>
      <c r="H11" s="16">
        <f t="shared" si="1"/>
        <v>191.65</v>
      </c>
      <c r="I11" s="15">
        <v>0</v>
      </c>
      <c r="J11" s="21"/>
      <c r="K11" s="9" t="s">
        <v>16</v>
      </c>
    </row>
    <row r="12" spans="1:11">
      <c r="A12" s="8">
        <v>9</v>
      </c>
      <c r="B12" s="9" t="s">
        <v>798</v>
      </c>
      <c r="C12" s="9" t="s">
        <v>799</v>
      </c>
      <c r="D12" s="13">
        <v>367</v>
      </c>
      <c r="E12" s="14">
        <v>0</v>
      </c>
      <c r="F12" s="15">
        <v>0</v>
      </c>
      <c r="G12" s="15">
        <f t="shared" si="2"/>
        <v>0</v>
      </c>
      <c r="H12" s="16">
        <f t="shared" si="1"/>
        <v>367</v>
      </c>
      <c r="I12" s="15">
        <v>0</v>
      </c>
      <c r="J12" s="19"/>
      <c r="K12" s="8"/>
    </row>
    <row r="13" spans="1:11">
      <c r="A13" s="8">
        <v>10</v>
      </c>
      <c r="B13" s="9" t="s">
        <v>800</v>
      </c>
      <c r="C13" s="9" t="s">
        <v>799</v>
      </c>
      <c r="D13" s="13">
        <v>28</v>
      </c>
      <c r="E13" s="16">
        <v>28</v>
      </c>
      <c r="F13" s="15">
        <v>0</v>
      </c>
      <c r="G13" s="18">
        <f t="shared" si="2"/>
        <v>1</v>
      </c>
      <c r="H13" s="16">
        <f t="shared" si="1"/>
        <v>28</v>
      </c>
      <c r="I13" s="15">
        <v>0</v>
      </c>
      <c r="J13" s="19"/>
      <c r="K13" s="8" t="s">
        <v>16</v>
      </c>
    </row>
    <row r="14" spans="1:11">
      <c r="A14" s="8">
        <v>11</v>
      </c>
      <c r="B14" s="9" t="s">
        <v>801</v>
      </c>
      <c r="C14" s="9" t="s">
        <v>799</v>
      </c>
      <c r="D14" s="13">
        <v>551.45</v>
      </c>
      <c r="E14" s="14">
        <v>0</v>
      </c>
      <c r="F14" s="15">
        <v>0</v>
      </c>
      <c r="G14" s="15">
        <f t="shared" si="2"/>
        <v>0</v>
      </c>
      <c r="H14" s="16">
        <f t="shared" si="1"/>
        <v>551.45</v>
      </c>
      <c r="I14" s="15">
        <v>0</v>
      </c>
      <c r="J14" s="19"/>
      <c r="K14" s="8"/>
    </row>
    <row r="15" spans="1:11">
      <c r="A15" s="8">
        <v>12</v>
      </c>
      <c r="B15" s="9" t="s">
        <v>802</v>
      </c>
      <c r="C15" s="9" t="s">
        <v>803</v>
      </c>
      <c r="D15" s="13">
        <v>70</v>
      </c>
      <c r="E15" s="14">
        <v>0</v>
      </c>
      <c r="F15" s="15">
        <v>0</v>
      </c>
      <c r="G15" s="15">
        <v>0</v>
      </c>
      <c r="H15" s="16">
        <f t="shared" si="1"/>
        <v>70</v>
      </c>
      <c r="I15" s="15">
        <v>0</v>
      </c>
      <c r="J15" s="19"/>
      <c r="K15" s="8"/>
    </row>
    <row r="16" spans="1:11">
      <c r="A16" s="8">
        <v>13</v>
      </c>
      <c r="B16" s="9" t="s">
        <v>804</v>
      </c>
      <c r="C16" s="9" t="s">
        <v>805</v>
      </c>
      <c r="D16" s="13">
        <v>200</v>
      </c>
      <c r="E16" s="14">
        <v>0</v>
      </c>
      <c r="F16" s="15">
        <v>0</v>
      </c>
      <c r="G16" s="15">
        <v>0</v>
      </c>
      <c r="H16" s="16">
        <f t="shared" si="1"/>
        <v>200</v>
      </c>
      <c r="I16" s="15">
        <v>0</v>
      </c>
      <c r="J16" s="19"/>
      <c r="K16" s="8"/>
    </row>
    <row r="17" spans="1:11">
      <c r="A17" s="8">
        <v>14</v>
      </c>
      <c r="B17" s="9" t="s">
        <v>806</v>
      </c>
      <c r="C17" s="9" t="s">
        <v>794</v>
      </c>
      <c r="D17" s="22">
        <v>512</v>
      </c>
      <c r="E17" s="14">
        <v>512</v>
      </c>
      <c r="F17" s="15">
        <v>0</v>
      </c>
      <c r="G17" s="18">
        <f>E17/D17</f>
        <v>1</v>
      </c>
      <c r="H17" s="16">
        <f t="shared" si="1"/>
        <v>512</v>
      </c>
      <c r="I17" s="15">
        <v>0</v>
      </c>
      <c r="J17" s="19"/>
      <c r="K17" s="8" t="s">
        <v>16</v>
      </c>
    </row>
    <row r="18" ht="24" spans="1:11">
      <c r="A18" s="8">
        <v>15</v>
      </c>
      <c r="B18" s="9" t="s">
        <v>807</v>
      </c>
      <c r="C18" s="9" t="s">
        <v>808</v>
      </c>
      <c r="D18" s="23">
        <v>265</v>
      </c>
      <c r="E18" s="14">
        <v>0</v>
      </c>
      <c r="F18" s="15">
        <v>0</v>
      </c>
      <c r="G18" s="15">
        <f>E18/D18</f>
        <v>0</v>
      </c>
      <c r="H18" s="16">
        <f t="shared" si="1"/>
        <v>256.02</v>
      </c>
      <c r="I18" s="24">
        <v>8.98</v>
      </c>
      <c r="J18" s="17" t="s">
        <v>28</v>
      </c>
      <c r="K18" s="8"/>
    </row>
    <row r="19" ht="24" spans="1:11">
      <c r="A19" s="8">
        <v>16</v>
      </c>
      <c r="B19" s="9" t="s">
        <v>809</v>
      </c>
      <c r="C19" s="9" t="s">
        <v>790</v>
      </c>
      <c r="D19" s="25">
        <v>606.51</v>
      </c>
      <c r="E19" s="14">
        <v>256.69</v>
      </c>
      <c r="F19" s="18">
        <f t="shared" ref="F19:F21" si="3">E19/D19</f>
        <v>0.423224678900595</v>
      </c>
      <c r="G19" s="15">
        <v>0</v>
      </c>
      <c r="H19" s="16">
        <f t="shared" si="1"/>
        <v>565.77</v>
      </c>
      <c r="I19" s="24">
        <v>40.74</v>
      </c>
      <c r="J19" s="17" t="s">
        <v>28</v>
      </c>
      <c r="K19" s="9" t="s">
        <v>22</v>
      </c>
    </row>
    <row r="20" ht="24" spans="1:11">
      <c r="A20" s="8">
        <v>17</v>
      </c>
      <c r="B20" s="9" t="s">
        <v>810</v>
      </c>
      <c r="C20" s="9" t="s">
        <v>811</v>
      </c>
      <c r="D20" s="25">
        <f>557.26+374.6</f>
        <v>931.86</v>
      </c>
      <c r="E20" s="26">
        <v>505.87</v>
      </c>
      <c r="F20" s="18">
        <f t="shared" si="3"/>
        <v>0.542860515528084</v>
      </c>
      <c r="G20" s="15">
        <v>0</v>
      </c>
      <c r="H20" s="16">
        <f t="shared" si="1"/>
        <v>931.78</v>
      </c>
      <c r="I20" s="15">
        <v>0.08</v>
      </c>
      <c r="J20" s="17" t="s">
        <v>28</v>
      </c>
      <c r="K20" s="9" t="s">
        <v>22</v>
      </c>
    </row>
    <row r="21" ht="24" spans="1:11">
      <c r="A21" s="8">
        <v>18</v>
      </c>
      <c r="B21" s="9" t="s">
        <v>812</v>
      </c>
      <c r="C21" s="9" t="s">
        <v>786</v>
      </c>
      <c r="D21" s="25">
        <v>654.9</v>
      </c>
      <c r="E21" s="27">
        <v>214.64</v>
      </c>
      <c r="F21" s="18">
        <f t="shared" si="3"/>
        <v>0.327744693846389</v>
      </c>
      <c r="G21" s="15">
        <v>0</v>
      </c>
      <c r="H21" s="16">
        <f t="shared" si="1"/>
        <v>654.9</v>
      </c>
      <c r="I21" s="15">
        <v>0</v>
      </c>
      <c r="J21" s="19"/>
      <c r="K21" s="9" t="s">
        <v>22</v>
      </c>
    </row>
    <row r="22" ht="24" spans="1:11">
      <c r="A22" s="8">
        <v>19</v>
      </c>
      <c r="B22" s="9" t="s">
        <v>813</v>
      </c>
      <c r="C22" s="9" t="s">
        <v>814</v>
      </c>
      <c r="D22" s="25">
        <v>978</v>
      </c>
      <c r="E22" s="14">
        <v>0</v>
      </c>
      <c r="F22" s="15">
        <v>0</v>
      </c>
      <c r="G22" s="15">
        <v>0</v>
      </c>
      <c r="H22" s="16">
        <f t="shared" si="1"/>
        <v>978</v>
      </c>
      <c r="I22" s="15">
        <v>0</v>
      </c>
      <c r="J22" s="19"/>
      <c r="K22" s="9"/>
    </row>
    <row r="23" ht="24" spans="1:11">
      <c r="A23" s="8">
        <v>20</v>
      </c>
      <c r="B23" s="9" t="s">
        <v>815</v>
      </c>
      <c r="C23" s="9" t="s">
        <v>816</v>
      </c>
      <c r="D23" s="25">
        <v>522.3</v>
      </c>
      <c r="E23" s="14">
        <v>0</v>
      </c>
      <c r="F23" s="15">
        <v>0</v>
      </c>
      <c r="G23" s="15">
        <v>0</v>
      </c>
      <c r="H23" s="16">
        <f t="shared" si="1"/>
        <v>520</v>
      </c>
      <c r="I23" s="15">
        <v>2.3</v>
      </c>
      <c r="J23" s="19" t="s">
        <v>28</v>
      </c>
      <c r="K23" s="8"/>
    </row>
    <row r="24" ht="24" spans="1:11">
      <c r="A24" s="8">
        <v>21</v>
      </c>
      <c r="B24" s="9" t="s">
        <v>817</v>
      </c>
      <c r="C24" s="9" t="s">
        <v>818</v>
      </c>
      <c r="D24" s="25">
        <v>415</v>
      </c>
      <c r="E24" s="14">
        <v>0</v>
      </c>
      <c r="F24" s="15">
        <v>0</v>
      </c>
      <c r="G24" s="15">
        <v>0</v>
      </c>
      <c r="H24" s="16">
        <f t="shared" si="1"/>
        <v>415</v>
      </c>
      <c r="I24" s="15">
        <v>0</v>
      </c>
      <c r="J24" s="19"/>
      <c r="K24" s="8"/>
    </row>
    <row r="25" spans="1:11">
      <c r="A25" s="8">
        <v>22</v>
      </c>
      <c r="B25" s="9" t="s">
        <v>776</v>
      </c>
      <c r="C25" s="28" t="s">
        <v>819</v>
      </c>
      <c r="D25" s="25">
        <v>52.74</v>
      </c>
      <c r="E25" s="14">
        <v>0</v>
      </c>
      <c r="F25" s="15">
        <v>0</v>
      </c>
      <c r="G25" s="15">
        <v>0</v>
      </c>
      <c r="H25" s="16">
        <f t="shared" si="1"/>
        <v>52.74</v>
      </c>
      <c r="I25" s="15">
        <v>0</v>
      </c>
      <c r="J25" s="19"/>
      <c r="K25" s="8"/>
    </row>
    <row r="26" ht="24" spans="1:11">
      <c r="A26" s="8">
        <v>23</v>
      </c>
      <c r="B26" s="9" t="s">
        <v>820</v>
      </c>
      <c r="C26" s="9" t="s">
        <v>821</v>
      </c>
      <c r="D26" s="25">
        <v>882.8</v>
      </c>
      <c r="E26" s="26">
        <v>481.84</v>
      </c>
      <c r="F26" s="18">
        <f t="shared" ref="F26:F28" si="4">E26/D26</f>
        <v>0.545808790212959</v>
      </c>
      <c r="G26" s="15">
        <v>0</v>
      </c>
      <c r="H26" s="16">
        <f t="shared" si="1"/>
        <v>862</v>
      </c>
      <c r="I26" s="24">
        <v>20.8</v>
      </c>
      <c r="J26" s="19" t="s">
        <v>28</v>
      </c>
      <c r="K26" s="8" t="s">
        <v>22</v>
      </c>
    </row>
    <row r="27" ht="24" spans="1:11">
      <c r="A27" s="8">
        <v>24</v>
      </c>
      <c r="B27" s="9" t="s">
        <v>822</v>
      </c>
      <c r="C27" s="9" t="s">
        <v>823</v>
      </c>
      <c r="D27" s="25">
        <v>185</v>
      </c>
      <c r="E27" s="14">
        <v>0</v>
      </c>
      <c r="F27" s="15">
        <f t="shared" si="4"/>
        <v>0</v>
      </c>
      <c r="G27" s="15">
        <v>0</v>
      </c>
      <c r="H27" s="16">
        <f t="shared" si="1"/>
        <v>185</v>
      </c>
      <c r="I27" s="15">
        <v>0</v>
      </c>
      <c r="J27" s="19"/>
      <c r="K27" s="8"/>
    </row>
    <row r="28" ht="24" spans="1:11">
      <c r="A28" s="8">
        <v>25</v>
      </c>
      <c r="B28" s="9" t="s">
        <v>824</v>
      </c>
      <c r="C28" s="9" t="s">
        <v>825</v>
      </c>
      <c r="D28" s="25">
        <f>750+268.92</f>
        <v>1018.92</v>
      </c>
      <c r="E28" s="26">
        <v>489.25</v>
      </c>
      <c r="F28" s="18">
        <f t="shared" si="4"/>
        <v>0.480165273034193</v>
      </c>
      <c r="G28" s="15">
        <v>0</v>
      </c>
      <c r="H28" s="16">
        <f t="shared" si="1"/>
        <v>718.92</v>
      </c>
      <c r="I28" s="15">
        <v>300</v>
      </c>
      <c r="J28" s="19" t="s">
        <v>28</v>
      </c>
      <c r="K28" s="8" t="s">
        <v>22</v>
      </c>
    </row>
    <row r="29" ht="24" spans="1:11">
      <c r="A29" s="8">
        <v>26</v>
      </c>
      <c r="B29" s="9" t="s">
        <v>826</v>
      </c>
      <c r="C29" s="9" t="s">
        <v>827</v>
      </c>
      <c r="D29" s="25">
        <f>520+159.2</f>
        <v>679.2</v>
      </c>
      <c r="E29" s="26">
        <v>520</v>
      </c>
      <c r="F29" s="15">
        <v>0</v>
      </c>
      <c r="G29" s="18">
        <f>E29/D29</f>
        <v>0.765606595995289</v>
      </c>
      <c r="H29" s="16">
        <f t="shared" si="1"/>
        <v>599.81</v>
      </c>
      <c r="I29" s="15">
        <v>79.39</v>
      </c>
      <c r="J29" s="19" t="s">
        <v>28</v>
      </c>
      <c r="K29" s="8" t="s">
        <v>16</v>
      </c>
    </row>
    <row r="30" ht="24" spans="1:11">
      <c r="A30" s="8">
        <v>27</v>
      </c>
      <c r="B30" s="9" t="s">
        <v>828</v>
      </c>
      <c r="C30" s="9" t="s">
        <v>829</v>
      </c>
      <c r="D30" s="22">
        <f>1346+606.96</f>
        <v>1952.96</v>
      </c>
      <c r="E30" s="26">
        <v>1346</v>
      </c>
      <c r="F30" s="15">
        <v>0</v>
      </c>
      <c r="G30" s="18">
        <f>E30/D30</f>
        <v>0.689210224479764</v>
      </c>
      <c r="H30" s="16">
        <f t="shared" si="1"/>
        <v>1712.87</v>
      </c>
      <c r="I30" s="24">
        <v>240.09</v>
      </c>
      <c r="J30" s="19" t="s">
        <v>28</v>
      </c>
      <c r="K30" s="8" t="s">
        <v>16</v>
      </c>
    </row>
    <row r="31" ht="24" spans="1:11">
      <c r="A31" s="8">
        <v>28</v>
      </c>
      <c r="B31" s="9" t="s">
        <v>830</v>
      </c>
      <c r="C31" s="9" t="s">
        <v>831</v>
      </c>
      <c r="D31" s="22">
        <v>2231.3</v>
      </c>
      <c r="E31" s="27">
        <v>1524.79</v>
      </c>
      <c r="F31" s="18">
        <f t="shared" ref="F31:F38" si="5">E31/D31</f>
        <v>0.683363958230628</v>
      </c>
      <c r="G31" s="15">
        <v>0</v>
      </c>
      <c r="H31" s="16">
        <f t="shared" si="1"/>
        <v>2231.3</v>
      </c>
      <c r="I31" s="15">
        <v>0</v>
      </c>
      <c r="J31" s="19"/>
      <c r="K31" s="8" t="s">
        <v>22</v>
      </c>
    </row>
    <row r="32" ht="24" spans="1:11">
      <c r="A32" s="8">
        <v>29</v>
      </c>
      <c r="B32" s="9" t="s">
        <v>832</v>
      </c>
      <c r="C32" s="9" t="s">
        <v>833</v>
      </c>
      <c r="D32" s="13">
        <v>250</v>
      </c>
      <c r="E32" s="16">
        <v>135.41</v>
      </c>
      <c r="F32" s="18">
        <f t="shared" si="5"/>
        <v>0.54164</v>
      </c>
      <c r="G32" s="15">
        <v>0</v>
      </c>
      <c r="H32" s="16">
        <f t="shared" si="1"/>
        <v>248.4</v>
      </c>
      <c r="I32" s="15">
        <v>1.6</v>
      </c>
      <c r="J32" s="19" t="s">
        <v>28</v>
      </c>
      <c r="K32" s="8" t="s">
        <v>22</v>
      </c>
    </row>
    <row r="33" ht="24" spans="1:11">
      <c r="A33" s="8">
        <v>30</v>
      </c>
      <c r="B33" s="9" t="s">
        <v>834</v>
      </c>
      <c r="C33" s="9" t="s">
        <v>835</v>
      </c>
      <c r="D33" s="13">
        <v>1659</v>
      </c>
      <c r="E33" s="14">
        <v>0</v>
      </c>
      <c r="F33" s="15">
        <v>0</v>
      </c>
      <c r="G33" s="15">
        <v>0</v>
      </c>
      <c r="H33" s="16">
        <f t="shared" si="1"/>
        <v>1659</v>
      </c>
      <c r="I33" s="15">
        <v>0</v>
      </c>
      <c r="J33" s="19"/>
      <c r="K33" s="8"/>
    </row>
    <row r="34" ht="24" spans="1:11">
      <c r="A34" s="8">
        <v>31</v>
      </c>
      <c r="B34" s="9" t="s">
        <v>836</v>
      </c>
      <c r="C34" s="9" t="s">
        <v>819</v>
      </c>
      <c r="D34" s="13">
        <v>1163</v>
      </c>
      <c r="E34" s="14">
        <v>788.63</v>
      </c>
      <c r="F34" s="18">
        <f t="shared" si="5"/>
        <v>0.678099742046432</v>
      </c>
      <c r="G34" s="15">
        <v>0</v>
      </c>
      <c r="H34" s="16">
        <f t="shared" si="1"/>
        <v>1163</v>
      </c>
      <c r="I34" s="15">
        <v>0</v>
      </c>
      <c r="J34" s="19"/>
      <c r="K34" s="8" t="s">
        <v>22</v>
      </c>
    </row>
    <row r="35" ht="24" spans="1:11">
      <c r="A35" s="8">
        <v>32</v>
      </c>
      <c r="B35" s="9" t="s">
        <v>837</v>
      </c>
      <c r="C35" s="9" t="s">
        <v>790</v>
      </c>
      <c r="D35" s="13">
        <v>1012.76</v>
      </c>
      <c r="E35" s="14">
        <v>617.91</v>
      </c>
      <c r="F35" s="18">
        <f t="shared" si="5"/>
        <v>0.610124807456851</v>
      </c>
      <c r="G35" s="15">
        <v>0</v>
      </c>
      <c r="H35" s="16">
        <f t="shared" si="1"/>
        <v>1010.71</v>
      </c>
      <c r="I35" s="15">
        <v>2.05</v>
      </c>
      <c r="J35" s="19" t="s">
        <v>28</v>
      </c>
      <c r="K35" s="8" t="s">
        <v>22</v>
      </c>
    </row>
    <row r="36" spans="1:11">
      <c r="A36" s="8">
        <v>33</v>
      </c>
      <c r="B36" s="9" t="s">
        <v>838</v>
      </c>
      <c r="C36" s="9" t="s">
        <v>839</v>
      </c>
      <c r="D36" s="13">
        <v>689.06</v>
      </c>
      <c r="E36" s="14">
        <v>0</v>
      </c>
      <c r="F36" s="15">
        <f t="shared" si="5"/>
        <v>0</v>
      </c>
      <c r="G36" s="15">
        <v>0</v>
      </c>
      <c r="H36" s="16">
        <f t="shared" si="1"/>
        <v>689.06</v>
      </c>
      <c r="I36" s="15">
        <v>0</v>
      </c>
      <c r="J36" s="19"/>
      <c r="K36" s="8"/>
    </row>
    <row r="37" ht="24" spans="1:11">
      <c r="A37" s="8">
        <v>34</v>
      </c>
      <c r="B37" s="9" t="s">
        <v>840</v>
      </c>
      <c r="C37" s="9" t="s">
        <v>819</v>
      </c>
      <c r="D37" s="13">
        <v>75</v>
      </c>
      <c r="E37" s="14">
        <v>0</v>
      </c>
      <c r="F37" s="15">
        <f t="shared" si="5"/>
        <v>0</v>
      </c>
      <c r="G37" s="15">
        <v>0</v>
      </c>
      <c r="H37" s="16">
        <f t="shared" si="1"/>
        <v>33.85</v>
      </c>
      <c r="I37" s="24">
        <v>41.15</v>
      </c>
      <c r="J37" s="19" t="s">
        <v>28</v>
      </c>
      <c r="K37" s="8"/>
    </row>
    <row r="38" ht="24" spans="1:11">
      <c r="A38" s="8">
        <v>35</v>
      </c>
      <c r="B38" s="9" t="s">
        <v>841</v>
      </c>
      <c r="C38" s="9" t="s">
        <v>792</v>
      </c>
      <c r="D38" s="22">
        <f>792.83+129.61</f>
        <v>922.44</v>
      </c>
      <c r="E38" s="14">
        <v>527.62</v>
      </c>
      <c r="F38" s="18">
        <f t="shared" si="5"/>
        <v>0.57198300160444</v>
      </c>
      <c r="G38" s="15">
        <v>0</v>
      </c>
      <c r="H38" s="16">
        <f t="shared" si="1"/>
        <v>922.44</v>
      </c>
      <c r="I38" s="15">
        <v>0</v>
      </c>
      <c r="J38" s="19"/>
      <c r="K38" s="8" t="s">
        <v>22</v>
      </c>
    </row>
    <row r="39" ht="24" spans="1:11">
      <c r="A39" s="8">
        <v>36</v>
      </c>
      <c r="B39" s="9" t="s">
        <v>842</v>
      </c>
      <c r="C39" s="9" t="s">
        <v>835</v>
      </c>
      <c r="D39" s="13">
        <v>103.51</v>
      </c>
      <c r="E39" s="14">
        <v>103.51</v>
      </c>
      <c r="F39" s="15">
        <v>0</v>
      </c>
      <c r="G39" s="18">
        <f>E39/D39</f>
        <v>1</v>
      </c>
      <c r="H39" s="16">
        <f t="shared" si="1"/>
        <v>103</v>
      </c>
      <c r="I39" s="15">
        <v>0.51</v>
      </c>
      <c r="J39" s="19" t="s">
        <v>28</v>
      </c>
      <c r="K39" s="8" t="s">
        <v>16</v>
      </c>
    </row>
    <row r="40" ht="24" spans="1:11">
      <c r="A40" s="8">
        <v>37</v>
      </c>
      <c r="B40" s="21" t="s">
        <v>843</v>
      </c>
      <c r="C40" s="9" t="s">
        <v>799</v>
      </c>
      <c r="D40" s="13">
        <v>505.1</v>
      </c>
      <c r="E40" s="14">
        <v>0</v>
      </c>
      <c r="F40" s="15">
        <v>0</v>
      </c>
      <c r="G40" s="15">
        <v>0</v>
      </c>
      <c r="H40" s="16">
        <f t="shared" si="1"/>
        <v>505.1</v>
      </c>
      <c r="I40" s="15">
        <v>0</v>
      </c>
      <c r="J40" s="19"/>
      <c r="K40" s="8"/>
    </row>
    <row r="41" ht="24" spans="1:11">
      <c r="A41" s="8">
        <v>38</v>
      </c>
      <c r="B41" s="9" t="s">
        <v>844</v>
      </c>
      <c r="C41" s="9" t="s">
        <v>845</v>
      </c>
      <c r="D41" s="13">
        <v>83</v>
      </c>
      <c r="E41" s="14">
        <v>0</v>
      </c>
      <c r="F41" s="15">
        <f t="shared" ref="F41:F43" si="6">E41/D41</f>
        <v>0</v>
      </c>
      <c r="G41" s="15">
        <v>0</v>
      </c>
      <c r="H41" s="16">
        <f t="shared" si="1"/>
        <v>83</v>
      </c>
      <c r="I41" s="15">
        <v>0</v>
      </c>
      <c r="J41" s="19"/>
      <c r="K41" s="8"/>
    </row>
    <row r="42" ht="24" spans="1:11">
      <c r="A42" s="8">
        <v>39</v>
      </c>
      <c r="B42" s="9" t="s">
        <v>846</v>
      </c>
      <c r="C42" s="9" t="s">
        <v>847</v>
      </c>
      <c r="D42" s="13">
        <v>454.36</v>
      </c>
      <c r="E42" s="16">
        <v>262.75</v>
      </c>
      <c r="F42" s="18">
        <f t="shared" si="6"/>
        <v>0.578285940663791</v>
      </c>
      <c r="G42" s="15">
        <v>0</v>
      </c>
      <c r="H42" s="16">
        <f t="shared" si="1"/>
        <v>440.94</v>
      </c>
      <c r="I42" s="15">
        <v>13.42</v>
      </c>
      <c r="J42" s="19" t="s">
        <v>28</v>
      </c>
      <c r="K42" s="8" t="s">
        <v>22</v>
      </c>
    </row>
    <row r="43" ht="24" spans="1:11">
      <c r="A43" s="8">
        <v>40</v>
      </c>
      <c r="B43" s="9" t="s">
        <v>848</v>
      </c>
      <c r="C43" s="9" t="s">
        <v>847</v>
      </c>
      <c r="D43" s="13">
        <v>105</v>
      </c>
      <c r="E43" s="14">
        <v>83.74</v>
      </c>
      <c r="F43" s="18">
        <f t="shared" si="6"/>
        <v>0.79752380952381</v>
      </c>
      <c r="G43" s="15">
        <v>0</v>
      </c>
      <c r="H43" s="16">
        <f t="shared" si="1"/>
        <v>100</v>
      </c>
      <c r="I43" s="15">
        <v>5</v>
      </c>
      <c r="J43" s="17" t="s">
        <v>849</v>
      </c>
      <c r="K43" s="8" t="s">
        <v>22</v>
      </c>
    </row>
    <row r="44" ht="24" spans="1:11">
      <c r="A44" s="8">
        <v>41</v>
      </c>
      <c r="B44" s="9" t="s">
        <v>850</v>
      </c>
      <c r="C44" s="9" t="s">
        <v>823</v>
      </c>
      <c r="D44" s="13">
        <v>600</v>
      </c>
      <c r="E44" s="14">
        <v>600</v>
      </c>
      <c r="F44" s="15">
        <v>0</v>
      </c>
      <c r="G44" s="18">
        <f>E44/D44</f>
        <v>1</v>
      </c>
      <c r="H44" s="16">
        <f t="shared" si="1"/>
        <v>600</v>
      </c>
      <c r="I44" s="15">
        <v>0</v>
      </c>
      <c r="J44" s="29"/>
      <c r="K44" s="8" t="s">
        <v>16</v>
      </c>
    </row>
    <row r="45" spans="1:11">
      <c r="A45" s="30" t="s">
        <v>117</v>
      </c>
      <c r="B45" s="31"/>
      <c r="C45" s="32"/>
      <c r="D45" s="33">
        <f t="shared" ref="D45:I45" si="7">SUM(D4:D44)</f>
        <v>25068.88</v>
      </c>
      <c r="E45" s="33">
        <f t="shared" si="7"/>
        <v>11075.98</v>
      </c>
      <c r="F45" s="34">
        <f>(E5+E8+E10+E19+E20+E21+E26+E28+E31+E32+E34+E35+E38+E42+E43)/D45</f>
        <v>0.310138306936728</v>
      </c>
      <c r="G45" s="34">
        <f>(E11+E13+E17+E29+E30+E44)/D45</f>
        <v>0.127554561671682</v>
      </c>
      <c r="H45" s="33">
        <f t="shared" si="7"/>
        <v>24220.77</v>
      </c>
      <c r="I45" s="33">
        <f t="shared" si="7"/>
        <v>848.11</v>
      </c>
      <c r="J45" s="35"/>
      <c r="K45" s="36"/>
    </row>
  </sheetData>
  <mergeCells count="3">
    <mergeCell ref="A1:K1"/>
    <mergeCell ref="A2:K2"/>
    <mergeCell ref="A45:B4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柘塘街道</vt:lpstr>
      <vt:lpstr>永阳街道</vt:lpstr>
      <vt:lpstr>东屏街道</vt:lpstr>
      <vt:lpstr>白马镇</vt:lpstr>
      <vt:lpstr>洪蓝街道</vt:lpstr>
      <vt:lpstr>石湫街道</vt:lpstr>
      <vt:lpstr>晶桥镇</vt:lpstr>
      <vt:lpstr>和凤镇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11920896</cp:lastModifiedBy>
  <dcterms:created xsi:type="dcterms:W3CDTF">2019-08-14T05:36:00Z</dcterms:created>
  <cp:lastPrinted>2024-07-25T09:33:00Z</cp:lastPrinted>
  <dcterms:modified xsi:type="dcterms:W3CDTF">2026-03-13T01:53:08Z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53F4ABDC7C8F432C815E415B3A980F20_13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