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Sheet1!$U$6:$U$14</definedName>
    <definedName name="_xlnm.Print_Area" localSheetId="0">Sheet1!$A$1:$Y$17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<sst xmlns="http://schemas.openxmlformats.org/spreadsheetml/2006/main" count="51" uniqueCount="30">
  <si>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2025年9月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</si>
  <si>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溧水区民政局                                                   填报时间：2025.09                     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</si>
  <si>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</si>
  <si>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</si>
  <si>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</si>
  <si>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</si>
  <si>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</si>
  <si>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</si>
  <si>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（557.5元/人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</si>
  <si>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</si>
  <si>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（278.75元/人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</si>
  <si>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（1115元/人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</si>
  <si>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（669元/人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</si>
  <si>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</si>
  <si>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</si>
  <si>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</si>
  <si>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</si>
  <si>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</si>
  <si>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</si>
  <si>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</si>
  <si>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</si>
  <si>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</si>
  <si>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</si>
  <si>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
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</si>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</sst>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_ "/>
    <numFmt numFmtId="180" formatCode="0.00_ 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0" borderId="0" applyProtection="0"/>
    <xf numFmtId="0" fontId="34" fillId="0" borderId="0"/>
    <xf numFmtId="0" fontId="2" fillId="0" borderId="0"/>
    <xf numFmtId="0" fontId="35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176" fontId="2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176" fontId="10" fillId="2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5 3 2 4 2" xfId="49"/>
    <cellStyle name="常规 10 3" xfId="50"/>
    <cellStyle name="常规 14" xfId="51"/>
    <cellStyle name="常规 14 2" xfId="52"/>
    <cellStyle name="常规 3" xfId="53"/>
    <cellStyle name="常规 44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tabSelected="1" view="pageBreakPreview" zoomScaleNormal="100" workbookViewId="0">
      <selection activeCell="P9" sqref="P9"/>
    </sheetView>
  </sheetViews>
  <sheetFormatPr defaultColWidth="9" defaultRowHeight="14.25"/>
  <cols>
    <col min="1" max="1" width="3.25" style="4" customWidth="1"/>
    <col min="2" max="2" width="7.125" style="5" customWidth="1"/>
    <col min="3" max="3" width="7.5" style="4" customWidth="1"/>
    <col min="4" max="4" width="13.625" style="4" customWidth="1"/>
    <col min="5" max="5" width="7.25" style="4" customWidth="1"/>
    <col min="6" max="6" width="12.375" style="4" customWidth="1"/>
    <col min="7" max="7" width="7.75" style="4" customWidth="1"/>
    <col min="8" max="8" width="9.25" style="4" customWidth="1"/>
    <col min="9" max="9" width="6.75" style="4" customWidth="1"/>
    <col min="10" max="10" width="9.625" style="4" customWidth="1"/>
    <col min="11" max="11" width="6.25" style="4" customWidth="1"/>
    <col min="12" max="12" width="11.25" style="4" customWidth="1"/>
    <col min="13" max="13" width="6.2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9.5" style="4" customWidth="1"/>
    <col min="19" max="19" width="5.875" style="4" customWidth="1"/>
    <col min="20" max="20" width="8.7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36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8"/>
      <c r="S3" s="39" t="s">
        <v>6</v>
      </c>
      <c r="T3" s="39"/>
      <c r="U3" s="39"/>
      <c r="V3" s="39"/>
      <c r="W3" s="39"/>
      <c r="X3" s="39"/>
      <c r="Y3" s="39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40" t="s">
        <v>7</v>
      </c>
      <c r="T4" s="40"/>
      <c r="U4" s="18" t="s">
        <v>14</v>
      </c>
      <c r="V4" s="18"/>
      <c r="W4" s="41" t="s">
        <v>15</v>
      </c>
      <c r="X4" s="41"/>
      <c r="Y4" s="45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34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2" t="s">
        <v>19</v>
      </c>
      <c r="C6" s="23">
        <v>1664</v>
      </c>
      <c r="D6" s="24">
        <f t="shared" ref="D6:D11" si="0">F6+T6</f>
        <v>939413.5</v>
      </c>
      <c r="E6" s="23">
        <f t="shared" ref="E6:E11" si="1">G6+I6+K6+M6+O6+Q6</f>
        <v>806</v>
      </c>
      <c r="F6" s="24">
        <f t="shared" ref="F6:F9" si="2">H6+J6+L6+N6+P6+R6</f>
        <v>711258.5</v>
      </c>
      <c r="G6" s="23">
        <v>149</v>
      </c>
      <c r="H6" s="23">
        <v>83067.5</v>
      </c>
      <c r="I6" s="23">
        <v>48</v>
      </c>
      <c r="J6" s="25">
        <v>21408</v>
      </c>
      <c r="K6" s="23">
        <v>20</v>
      </c>
      <c r="L6" s="24">
        <v>5575</v>
      </c>
      <c r="M6" s="23">
        <v>506</v>
      </c>
      <c r="N6" s="25">
        <v>564190</v>
      </c>
      <c r="O6" s="23">
        <v>0</v>
      </c>
      <c r="P6" s="25">
        <v>0</v>
      </c>
      <c r="Q6" s="23">
        <v>83</v>
      </c>
      <c r="R6" s="42">
        <v>37018</v>
      </c>
      <c r="S6" s="25">
        <v>1515</v>
      </c>
      <c r="T6" s="25">
        <f t="shared" ref="T6:T11" si="3">V6+Y6</f>
        <v>228155</v>
      </c>
      <c r="U6" s="23">
        <v>1517</v>
      </c>
      <c r="V6" s="25">
        <v>212380</v>
      </c>
      <c r="W6" s="23">
        <v>39</v>
      </c>
      <c r="X6" s="25">
        <v>631</v>
      </c>
      <c r="Y6" s="25">
        <v>15775</v>
      </c>
    </row>
    <row r="7" s="1" customFormat="1" ht="27.95" customHeight="1" spans="1:25">
      <c r="A7" s="21">
        <v>2</v>
      </c>
      <c r="B7" s="21" t="s">
        <v>20</v>
      </c>
      <c r="C7" s="23">
        <v>1208</v>
      </c>
      <c r="D7" s="23">
        <f t="shared" si="0"/>
        <v>864628.75</v>
      </c>
      <c r="E7" s="23">
        <f t="shared" si="1"/>
        <v>867</v>
      </c>
      <c r="F7" s="23">
        <f t="shared" si="2"/>
        <v>720568.75</v>
      </c>
      <c r="G7" s="23">
        <v>137</v>
      </c>
      <c r="H7" s="24">
        <v>76377.5</v>
      </c>
      <c r="I7" s="23">
        <v>91</v>
      </c>
      <c r="J7" s="25">
        <v>40586</v>
      </c>
      <c r="K7" s="23">
        <v>43</v>
      </c>
      <c r="L7" s="35">
        <v>11986.25</v>
      </c>
      <c r="M7" s="23">
        <v>487</v>
      </c>
      <c r="N7" s="25">
        <v>543005</v>
      </c>
      <c r="O7" s="23">
        <v>0</v>
      </c>
      <c r="P7" s="25">
        <v>0</v>
      </c>
      <c r="Q7" s="23">
        <v>109</v>
      </c>
      <c r="R7" s="25">
        <f>Q7*446</f>
        <v>48614</v>
      </c>
      <c r="S7" s="23">
        <f t="shared" ref="S7:S11" si="4">U7+W7</f>
        <v>990</v>
      </c>
      <c r="T7" s="23">
        <f t="shared" si="3"/>
        <v>144060</v>
      </c>
      <c r="U7" s="23">
        <v>969</v>
      </c>
      <c r="V7" s="25">
        <f>U7*140</f>
        <v>135660</v>
      </c>
      <c r="W7" s="23">
        <v>21</v>
      </c>
      <c r="X7" s="25">
        <v>336</v>
      </c>
      <c r="Y7" s="23">
        <f>25*X7</f>
        <v>8400</v>
      </c>
    </row>
    <row r="8" s="1" customFormat="1" ht="27.95" customHeight="1" spans="1:25">
      <c r="A8" s="21">
        <v>3</v>
      </c>
      <c r="B8" s="22" t="s">
        <v>21</v>
      </c>
      <c r="C8" s="25">
        <v>982</v>
      </c>
      <c r="D8" s="23">
        <f t="shared" si="0"/>
        <v>758336.5</v>
      </c>
      <c r="E8" s="24">
        <f t="shared" si="1"/>
        <v>742</v>
      </c>
      <c r="F8" s="23">
        <f t="shared" si="2"/>
        <v>636776.5</v>
      </c>
      <c r="G8" s="23">
        <v>125</v>
      </c>
      <c r="H8" s="23">
        <v>69687.5</v>
      </c>
      <c r="I8" s="25">
        <v>57</v>
      </c>
      <c r="J8" s="23">
        <v>25422</v>
      </c>
      <c r="K8" s="24">
        <v>32</v>
      </c>
      <c r="L8" s="23">
        <v>8920</v>
      </c>
      <c r="M8" s="25">
        <v>443</v>
      </c>
      <c r="N8" s="23">
        <v>493945</v>
      </c>
      <c r="O8" s="25">
        <v>4</v>
      </c>
      <c r="P8" s="23">
        <v>2676</v>
      </c>
      <c r="Q8" s="42">
        <v>81</v>
      </c>
      <c r="R8" s="25">
        <v>36126</v>
      </c>
      <c r="S8" s="25">
        <f t="shared" si="4"/>
        <v>833</v>
      </c>
      <c r="T8" s="25">
        <f t="shared" si="3"/>
        <v>121560</v>
      </c>
      <c r="U8" s="25">
        <v>814</v>
      </c>
      <c r="V8" s="25">
        <v>113960</v>
      </c>
      <c r="W8" s="25">
        <v>19</v>
      </c>
      <c r="X8" s="25">
        <v>304</v>
      </c>
      <c r="Y8" s="25">
        <v>7600</v>
      </c>
    </row>
    <row r="9" s="1" customFormat="1" ht="27.95" customHeight="1" spans="1:25">
      <c r="A9" s="21">
        <v>4</v>
      </c>
      <c r="B9" s="22" t="s">
        <v>22</v>
      </c>
      <c r="C9" s="21">
        <v>1274</v>
      </c>
      <c r="D9" s="26">
        <f t="shared" si="0"/>
        <v>961434.5</v>
      </c>
      <c r="E9" s="21">
        <f t="shared" si="1"/>
        <v>922</v>
      </c>
      <c r="F9" s="26">
        <f t="shared" si="2"/>
        <v>807594.5</v>
      </c>
      <c r="G9" s="21">
        <v>146</v>
      </c>
      <c r="H9" s="21">
        <f>G9*557.5</f>
        <v>81395</v>
      </c>
      <c r="I9" s="21">
        <v>85</v>
      </c>
      <c r="J9" s="36">
        <f>I9*446</f>
        <v>37910</v>
      </c>
      <c r="K9" s="21">
        <v>42</v>
      </c>
      <c r="L9" s="26">
        <f>K9*278.75</f>
        <v>11707.5</v>
      </c>
      <c r="M9" s="21">
        <v>577</v>
      </c>
      <c r="N9" s="36">
        <f>M9*1115+1115</f>
        <v>644470</v>
      </c>
      <c r="O9" s="21">
        <v>0</v>
      </c>
      <c r="P9" s="36">
        <v>0</v>
      </c>
      <c r="Q9" s="21">
        <v>72</v>
      </c>
      <c r="R9" s="36">
        <f>Q9*446</f>
        <v>32112</v>
      </c>
      <c r="S9" s="36">
        <f t="shared" si="4"/>
        <v>1084</v>
      </c>
      <c r="T9" s="36">
        <f t="shared" si="3"/>
        <v>153840</v>
      </c>
      <c r="U9" s="21">
        <v>1076</v>
      </c>
      <c r="V9" s="36">
        <f>U9*140</f>
        <v>150640</v>
      </c>
      <c r="W9" s="21">
        <v>8</v>
      </c>
      <c r="X9" s="36">
        <v>128</v>
      </c>
      <c r="Y9" s="36">
        <v>3200</v>
      </c>
    </row>
    <row r="10" s="1" customFormat="1" ht="27.95" customHeight="1" spans="1:25">
      <c r="A10" s="21">
        <v>5</v>
      </c>
      <c r="B10" s="22" t="s">
        <v>23</v>
      </c>
      <c r="C10" s="23">
        <v>1138</v>
      </c>
      <c r="D10" s="23">
        <f t="shared" si="0"/>
        <v>826937.25</v>
      </c>
      <c r="E10" s="23">
        <f t="shared" si="1"/>
        <v>815</v>
      </c>
      <c r="F10" s="23">
        <f>H10+J10+L10+N10+R10</f>
        <v>689237.25</v>
      </c>
      <c r="G10" s="23">
        <v>140</v>
      </c>
      <c r="H10" s="23">
        <v>78607.5</v>
      </c>
      <c r="I10" s="23">
        <v>61</v>
      </c>
      <c r="J10" s="23">
        <v>27206</v>
      </c>
      <c r="K10" s="23">
        <v>33</v>
      </c>
      <c r="L10" s="23">
        <v>9198.75</v>
      </c>
      <c r="M10" s="23">
        <v>468</v>
      </c>
      <c r="N10" s="23">
        <v>522935</v>
      </c>
      <c r="O10" s="23">
        <v>0</v>
      </c>
      <c r="P10" s="23">
        <v>0</v>
      </c>
      <c r="Q10" s="23">
        <v>113</v>
      </c>
      <c r="R10" s="23">
        <v>51290</v>
      </c>
      <c r="S10" s="23">
        <f t="shared" si="4"/>
        <v>951</v>
      </c>
      <c r="T10" s="23">
        <f t="shared" si="3"/>
        <v>137700</v>
      </c>
      <c r="U10" s="23">
        <v>934</v>
      </c>
      <c r="V10" s="23">
        <v>130900</v>
      </c>
      <c r="W10" s="23">
        <v>17</v>
      </c>
      <c r="X10" s="23">
        <v>272</v>
      </c>
      <c r="Y10" s="23">
        <v>6800</v>
      </c>
    </row>
    <row r="11" s="2" customFormat="1" ht="27.95" customHeight="1" spans="1:25">
      <c r="A11" s="21">
        <v>6</v>
      </c>
      <c r="B11" s="21" t="s">
        <v>24</v>
      </c>
      <c r="C11" s="23">
        <v>1530</v>
      </c>
      <c r="D11" s="23">
        <f t="shared" si="0"/>
        <v>1177940.25</v>
      </c>
      <c r="E11" s="23">
        <f t="shared" si="1"/>
        <v>1182</v>
      </c>
      <c r="F11" s="23">
        <f>H11+J11+L11+P11+R11+N11</f>
        <v>989395.25</v>
      </c>
      <c r="G11" s="27">
        <v>213</v>
      </c>
      <c r="H11" s="28">
        <v>118747.5</v>
      </c>
      <c r="I11" s="23">
        <v>76</v>
      </c>
      <c r="J11" s="23">
        <v>33896</v>
      </c>
      <c r="K11" s="23">
        <v>57</v>
      </c>
      <c r="L11" s="23">
        <v>15888.75</v>
      </c>
      <c r="M11" s="23">
        <v>669</v>
      </c>
      <c r="N11" s="23">
        <v>745935</v>
      </c>
      <c r="O11" s="23">
        <v>0</v>
      </c>
      <c r="P11" s="23">
        <v>0</v>
      </c>
      <c r="Q11" s="23">
        <v>167</v>
      </c>
      <c r="R11" s="23">
        <v>74928</v>
      </c>
      <c r="S11" s="23">
        <f t="shared" si="4"/>
        <v>1274</v>
      </c>
      <c r="T11" s="23">
        <f t="shared" si="3"/>
        <v>188545</v>
      </c>
      <c r="U11" s="43">
        <v>1233</v>
      </c>
      <c r="V11" s="23">
        <v>172620</v>
      </c>
      <c r="W11" s="23">
        <v>41</v>
      </c>
      <c r="X11" s="23">
        <v>637</v>
      </c>
      <c r="Y11" s="23">
        <v>15925</v>
      </c>
    </row>
    <row r="12" s="3" customFormat="1" ht="27.95" customHeight="1" spans="1:25">
      <c r="A12" s="21">
        <v>7</v>
      </c>
      <c r="B12" s="21" t="s">
        <v>25</v>
      </c>
      <c r="C12" s="23">
        <v>1154</v>
      </c>
      <c r="D12" s="23">
        <v>898509.25</v>
      </c>
      <c r="E12" s="23">
        <v>870</v>
      </c>
      <c r="F12" s="23">
        <v>752569.25</v>
      </c>
      <c r="G12" s="23">
        <v>133</v>
      </c>
      <c r="H12" s="23">
        <v>74147.5</v>
      </c>
      <c r="I12" s="23">
        <v>64</v>
      </c>
      <c r="J12" s="23">
        <v>28544</v>
      </c>
      <c r="K12" s="23">
        <v>41</v>
      </c>
      <c r="L12" s="23">
        <v>11428.75</v>
      </c>
      <c r="M12" s="23">
        <v>533</v>
      </c>
      <c r="N12" s="23">
        <v>594295</v>
      </c>
      <c r="O12" s="23">
        <v>0</v>
      </c>
      <c r="P12" s="23">
        <v>0</v>
      </c>
      <c r="Q12" s="23">
        <v>99</v>
      </c>
      <c r="R12" s="23">
        <v>44154</v>
      </c>
      <c r="S12" s="23">
        <v>983</v>
      </c>
      <c r="T12" s="23">
        <v>145940</v>
      </c>
      <c r="U12" s="23">
        <v>951</v>
      </c>
      <c r="V12" s="23">
        <v>133140</v>
      </c>
      <c r="W12" s="23">
        <v>32</v>
      </c>
      <c r="X12" s="23">
        <v>512</v>
      </c>
      <c r="Y12" s="23">
        <v>12800</v>
      </c>
    </row>
    <row r="13" s="1" customFormat="1" ht="45" customHeight="1" spans="1:25">
      <c r="A13" s="21">
        <v>8</v>
      </c>
      <c r="B13" s="21" t="s">
        <v>26</v>
      </c>
      <c r="C13" s="23">
        <v>1288</v>
      </c>
      <c r="D13" s="29">
        <v>717023.75</v>
      </c>
      <c r="E13" s="25">
        <v>649</v>
      </c>
      <c r="F13" s="29">
        <v>552203.75</v>
      </c>
      <c r="G13" s="25">
        <v>107</v>
      </c>
      <c r="H13" s="30">
        <v>59652.5</v>
      </c>
      <c r="I13" s="25">
        <v>53</v>
      </c>
      <c r="J13" s="37">
        <v>23638</v>
      </c>
      <c r="K13" s="25">
        <v>19</v>
      </c>
      <c r="L13" s="29">
        <v>5296.25</v>
      </c>
      <c r="M13" s="25">
        <v>376</v>
      </c>
      <c r="N13" s="37">
        <v>420355</v>
      </c>
      <c r="O13" s="25">
        <v>2</v>
      </c>
      <c r="P13" s="37">
        <v>1338</v>
      </c>
      <c r="Q13" s="25">
        <v>92</v>
      </c>
      <c r="R13" s="37">
        <v>41924</v>
      </c>
      <c r="S13" s="25">
        <v>1142</v>
      </c>
      <c r="T13" s="37">
        <v>164820</v>
      </c>
      <c r="U13" s="25">
        <v>1123</v>
      </c>
      <c r="V13" s="37">
        <v>157220</v>
      </c>
      <c r="W13" s="25">
        <v>19</v>
      </c>
      <c r="X13" s="25">
        <v>304</v>
      </c>
      <c r="Y13" s="37">
        <v>7600</v>
      </c>
    </row>
    <row r="14" s="1" customFormat="1" ht="27.95" customHeight="1" spans="1:25">
      <c r="A14" s="21">
        <v>9</v>
      </c>
      <c r="B14" s="21" t="s">
        <v>27</v>
      </c>
      <c r="C14" s="23">
        <v>26</v>
      </c>
      <c r="D14" s="25">
        <v>7597</v>
      </c>
      <c r="E14" s="25">
        <v>7</v>
      </c>
      <c r="F14" s="23">
        <v>4237</v>
      </c>
      <c r="G14" s="23">
        <v>4</v>
      </c>
      <c r="H14" s="23">
        <v>2230</v>
      </c>
      <c r="I14" s="23">
        <v>1</v>
      </c>
      <c r="J14" s="23">
        <v>446</v>
      </c>
      <c r="K14" s="23">
        <v>0</v>
      </c>
      <c r="L14" s="23">
        <v>0</v>
      </c>
      <c r="M14" s="23">
        <v>1</v>
      </c>
      <c r="N14" s="23">
        <v>1115</v>
      </c>
      <c r="O14" s="23">
        <v>0</v>
      </c>
      <c r="P14" s="23">
        <v>0</v>
      </c>
      <c r="Q14" s="23">
        <v>1</v>
      </c>
      <c r="R14" s="23">
        <v>446</v>
      </c>
      <c r="S14" s="23">
        <v>24</v>
      </c>
      <c r="T14" s="23">
        <v>3360</v>
      </c>
      <c r="U14" s="23">
        <v>24</v>
      </c>
      <c r="V14" s="23">
        <v>3360</v>
      </c>
      <c r="W14" s="44">
        <v>0</v>
      </c>
      <c r="X14" s="44">
        <v>0</v>
      </c>
      <c r="Y14" s="44">
        <v>0</v>
      </c>
    </row>
    <row r="15" ht="27.95" customHeight="1" spans="1:25">
      <c r="A15" s="31" t="s">
        <v>28</v>
      </c>
      <c r="B15" s="32"/>
      <c r="C15" s="23">
        <f t="shared" ref="C15:Y15" si="5">SUM(C6:C14)</f>
        <v>10264</v>
      </c>
      <c r="D15" s="24">
        <f t="shared" si="5"/>
        <v>7151820.75</v>
      </c>
      <c r="E15" s="23">
        <f t="shared" si="5"/>
        <v>6860</v>
      </c>
      <c r="F15" s="24">
        <f t="shared" si="5"/>
        <v>5863840.75</v>
      </c>
      <c r="G15" s="23">
        <f t="shared" si="5"/>
        <v>1154</v>
      </c>
      <c r="H15" s="23">
        <f t="shared" si="5"/>
        <v>643912.5</v>
      </c>
      <c r="I15" s="23">
        <f t="shared" si="5"/>
        <v>536</v>
      </c>
      <c r="J15" s="25">
        <f t="shared" si="5"/>
        <v>239056</v>
      </c>
      <c r="K15" s="23">
        <f t="shared" si="5"/>
        <v>287</v>
      </c>
      <c r="L15" s="24">
        <f t="shared" si="5"/>
        <v>80001.25</v>
      </c>
      <c r="M15" s="23">
        <f t="shared" si="5"/>
        <v>4060</v>
      </c>
      <c r="N15" s="25">
        <f t="shared" si="5"/>
        <v>4530245</v>
      </c>
      <c r="O15" s="23">
        <f t="shared" si="5"/>
        <v>6</v>
      </c>
      <c r="P15" s="25">
        <f t="shared" si="5"/>
        <v>4014</v>
      </c>
      <c r="Q15" s="23">
        <f t="shared" si="5"/>
        <v>817</v>
      </c>
      <c r="R15" s="25">
        <f t="shared" si="5"/>
        <v>366612</v>
      </c>
      <c r="S15" s="25">
        <f t="shared" si="5"/>
        <v>8796</v>
      </c>
      <c r="T15" s="25">
        <f t="shared" si="5"/>
        <v>1287980</v>
      </c>
      <c r="U15" s="23">
        <f t="shared" si="5"/>
        <v>8641</v>
      </c>
      <c r="V15" s="25">
        <f t="shared" si="5"/>
        <v>1209880</v>
      </c>
      <c r="W15" s="23">
        <f t="shared" si="5"/>
        <v>196</v>
      </c>
      <c r="X15" s="25">
        <f t="shared" si="5"/>
        <v>3124</v>
      </c>
      <c r="Y15" s="25">
        <f t="shared" si="5"/>
        <v>78100</v>
      </c>
    </row>
    <row r="16" ht="27" customHeight="1" spans="1:25">
      <c r="A16" s="33" t="s">
        <v>29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</sheetData>
  <mergeCells count="19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5:B15"/>
    <mergeCell ref="A16:Y16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2025-09-09T01:00:16Z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C579BCA4391E443A8981904F90AF1495_13</vt:lpwstr>
  </property>
</Properties>
</file>